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630" firstSheet="3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44525"/>
</workbook>
</file>

<file path=xl/calcChain.xml><?xml version="1.0" encoding="utf-8"?>
<calcChain xmlns="http://schemas.openxmlformats.org/spreadsheetml/2006/main">
  <c r="I58" i="7"/>
  <c r="I57"/>
  <c r="F57"/>
  <c r="I56"/>
  <c r="I55"/>
  <c r="I54"/>
  <c r="I53"/>
  <c r="I52"/>
  <c r="H52"/>
  <c r="F52"/>
  <c r="I51"/>
  <c r="I50"/>
  <c r="I49"/>
  <c r="I48"/>
  <c r="H48"/>
  <c r="F48"/>
  <c r="I47"/>
  <c r="F47"/>
  <c r="I46"/>
  <c r="I45"/>
  <c r="I44"/>
  <c r="I43"/>
  <c r="H43"/>
  <c r="F43"/>
  <c r="I42"/>
  <c r="H42"/>
  <c r="F42"/>
  <c r="I41"/>
  <c r="I40"/>
  <c r="I39"/>
  <c r="I38"/>
  <c r="H38"/>
  <c r="F38"/>
  <c r="I37"/>
  <c r="H37"/>
  <c r="F37"/>
  <c r="I35"/>
  <c r="I34"/>
  <c r="H34"/>
  <c r="F34"/>
  <c r="I33"/>
  <c r="H33"/>
  <c r="F33"/>
  <c r="I32"/>
  <c r="I30"/>
  <c r="H30"/>
  <c r="F30"/>
  <c r="I29"/>
  <c r="I28"/>
  <c r="I27"/>
  <c r="I26"/>
  <c r="I25"/>
  <c r="I24"/>
  <c r="I23"/>
  <c r="I22"/>
  <c r="I21"/>
  <c r="I20"/>
  <c r="H20"/>
  <c r="F20"/>
  <c r="I19"/>
  <c r="I18"/>
  <c r="I17"/>
  <c r="I16"/>
  <c r="H16"/>
  <c r="F16"/>
  <c r="I15"/>
  <c r="I14"/>
  <c r="H14"/>
  <c r="F14"/>
  <c r="I13"/>
  <c r="H13"/>
  <c r="F13"/>
  <c r="I12"/>
  <c r="I11"/>
  <c r="H11"/>
  <c r="F11"/>
  <c r="I10"/>
  <c r="H10"/>
  <c r="F10"/>
  <c r="I9"/>
  <c r="H9"/>
  <c r="F9"/>
  <c r="I8"/>
  <c r="H8"/>
  <c r="F8"/>
  <c r="H8" i="11"/>
  <c r="G8"/>
  <c r="H25" i="8"/>
  <c r="H24"/>
  <c r="D24"/>
  <c r="H23"/>
  <c r="H22"/>
  <c r="H19"/>
  <c r="G19"/>
  <c r="H18"/>
  <c r="G18"/>
  <c r="D18"/>
  <c r="H17"/>
  <c r="G17"/>
  <c r="F17"/>
  <c r="D17"/>
  <c r="C17"/>
  <c r="H14"/>
  <c r="H13"/>
  <c r="H12"/>
  <c r="G12"/>
  <c r="H11"/>
  <c r="H10"/>
  <c r="H9"/>
  <c r="D9"/>
  <c r="H8"/>
  <c r="G8"/>
  <c r="H7"/>
  <c r="G7"/>
  <c r="D7"/>
  <c r="C7"/>
  <c r="H6"/>
  <c r="G6"/>
  <c r="F6"/>
  <c r="D6"/>
  <c r="C6"/>
  <c r="L65" i="3"/>
  <c r="K65"/>
  <c r="L64"/>
  <c r="K64"/>
  <c r="J64"/>
  <c r="H64"/>
  <c r="G64"/>
  <c r="L63"/>
  <c r="L62"/>
  <c r="H62"/>
  <c r="L61"/>
  <c r="K61"/>
  <c r="J61"/>
  <c r="H61"/>
  <c r="G61"/>
  <c r="L60"/>
  <c r="K60"/>
  <c r="J60"/>
  <c r="H60"/>
  <c r="G60"/>
  <c r="L58"/>
  <c r="K58"/>
  <c r="L57"/>
  <c r="K57"/>
  <c r="J57"/>
  <c r="H57"/>
  <c r="G57"/>
  <c r="L56"/>
  <c r="K56"/>
  <c r="J56"/>
  <c r="H56"/>
  <c r="G56"/>
  <c r="L55"/>
  <c r="K55"/>
  <c r="L54"/>
  <c r="L53"/>
  <c r="K53"/>
  <c r="J53"/>
  <c r="H53"/>
  <c r="G53"/>
  <c r="L52"/>
  <c r="L51"/>
  <c r="K51"/>
  <c r="L50"/>
  <c r="K50"/>
  <c r="L49"/>
  <c r="K49"/>
  <c r="J49"/>
  <c r="H49"/>
  <c r="G49"/>
  <c r="L48"/>
  <c r="K48"/>
  <c r="L47"/>
  <c r="K47"/>
  <c r="J47"/>
  <c r="H47"/>
  <c r="G47"/>
  <c r="L46"/>
  <c r="K46"/>
  <c r="L45"/>
  <c r="K45"/>
  <c r="L44"/>
  <c r="K44"/>
  <c r="J44"/>
  <c r="H44"/>
  <c r="G44"/>
  <c r="L43"/>
  <c r="K43"/>
  <c r="J43"/>
  <c r="H43"/>
  <c r="G43"/>
  <c r="L42"/>
  <c r="K42"/>
  <c r="L41"/>
  <c r="K41"/>
  <c r="J41"/>
  <c r="H41"/>
  <c r="G41"/>
  <c r="L40"/>
  <c r="L39"/>
  <c r="H39"/>
  <c r="L38"/>
  <c r="K38"/>
  <c r="L37"/>
  <c r="K37"/>
  <c r="J37"/>
  <c r="H37"/>
  <c r="G37"/>
  <c r="L36"/>
  <c r="K36"/>
  <c r="J36"/>
  <c r="H36"/>
  <c r="G36"/>
  <c r="L35"/>
  <c r="K35"/>
  <c r="J35"/>
  <c r="H35"/>
  <c r="G35"/>
  <c r="L34"/>
  <c r="K34"/>
  <c r="J34"/>
  <c r="H34"/>
  <c r="G34"/>
  <c r="L29"/>
  <c r="L28"/>
  <c r="K28"/>
  <c r="L27"/>
  <c r="K27"/>
  <c r="J27"/>
  <c r="H27"/>
  <c r="G27"/>
  <c r="L26"/>
  <c r="K26"/>
  <c r="J26"/>
  <c r="H26"/>
  <c r="G26"/>
  <c r="L20"/>
  <c r="L19"/>
  <c r="H19"/>
  <c r="L18"/>
  <c r="H18"/>
  <c r="L17"/>
  <c r="L16"/>
  <c r="H16"/>
  <c r="L15"/>
  <c r="H15"/>
  <c r="L14"/>
  <c r="L13"/>
  <c r="J13"/>
  <c r="H13"/>
  <c r="L12"/>
  <c r="J12"/>
  <c r="H12"/>
  <c r="L11"/>
  <c r="K11"/>
  <c r="J11"/>
  <c r="H11"/>
  <c r="G11"/>
  <c r="L10"/>
  <c r="K10"/>
  <c r="J10"/>
  <c r="H10"/>
  <c r="G10"/>
  <c r="K16" i="1"/>
  <c r="J16"/>
  <c r="G16"/>
  <c r="L15"/>
  <c r="K15"/>
  <c r="L14"/>
  <c r="K14"/>
  <c r="L13"/>
  <c r="K13"/>
  <c r="J13"/>
  <c r="G13"/>
  <c r="L11"/>
  <c r="K11"/>
  <c r="L10"/>
  <c r="K10"/>
  <c r="J10"/>
  <c r="G10"/>
</calcChain>
</file>

<file path=xl/sharedStrings.xml><?xml version="1.0" encoding="utf-8"?>
<sst xmlns="http://schemas.openxmlformats.org/spreadsheetml/2006/main" count="476" uniqueCount="168">
  <si>
    <t xml:space="preserve">IZVJEŠTAJ O IZVRŠENJU FINANCIJSKOG PLANA PRORAČUNSKOG KORISNIKA JEDINICE LOKALNE I PODRUČNE (REGIONALNE) SAMOUPRAVE ZA PRVO POLUGODIŠTE 2023. </t>
  </si>
  <si>
    <t>I. OPĆI DIO - tablica I</t>
  </si>
  <si>
    <t>SAŽETAK  RAČUNA PRIHODA I RASHODA I  RAČUNA FINANCIRANJA</t>
  </si>
  <si>
    <t>SAŽETAK  RAČUNA PRIHODA I RASHODA</t>
  </si>
  <si>
    <t>BROJČANA OZNAKA I NAZIV</t>
  </si>
  <si>
    <t xml:space="preserve">OSTVARENJE/IZVRŠENJE 
1.-6.2022. </t>
  </si>
  <si>
    <t>IZVORNI PLAN ILI REBALANS 2023.*</t>
  </si>
  <si>
    <t>TEKUĆI PLAN 2023.*</t>
  </si>
  <si>
    <t xml:space="preserve">OSTVARENJE/IZVRŠENJE 
1.-6.2023. </t>
  </si>
  <si>
    <t>INDEKS</t>
  </si>
  <si>
    <t>INDEKS**</t>
  </si>
  <si>
    <t>6=5/2*100</t>
  </si>
  <si>
    <t>7=5/4*100</t>
  </si>
  <si>
    <t>PRIHODI UKUPNO</t>
  </si>
  <si>
    <t xml:space="preserve"> 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</si>
  <si>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</si>
  <si>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</si>
  <si>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</si>
  <si>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</si>
  <si>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</si>
  <si>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</si>
  <si>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</si>
  <si>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</si>
  <si>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</si>
  <si>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</si>
  <si>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</si>
  <si>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</si>
  <si>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</si>
  <si>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1.-6. 2022." preračunavaju se iz kuna u eure prema fiksnom tečaju konverzije (1 EUR=7,53450 kuna) i po pravilima za preračunavanje i zaokruživanje.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</si>
  <si>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</si>
  <si>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</si>
  <si>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I. OPĆI DIO - tablica II</t>
  </si>
  <si>
    <t xml:space="preserve"> RAČUN PRIHODA I RASHODA </t>
  </si>
  <si>
    <t xml:space="preserve">IZVJEŠTAJ O PRIHODIMA I RASHODIMA PREMA EKONOMSKOJ KLASIFIKACIJI </t>
  </si>
  <si>
    <t>UKUPNI PRIHODI</t>
  </si>
  <si>
    <t>Prihodi poslovanja</t>
  </si>
  <si>
    <t>Pomoći iz inozemstva i od subjekata unutar općeg proračuna</t>
  </si>
  <si>
    <t>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</si>
  <si>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</si>
  <si>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</si>
  <si>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</si>
  <si>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Prihodi od zateznih kamata</t>
  </si>
  <si>
    <t>Prihodi od upraqvnih i sdministrativnih pristojbi, pristojbi po posebnim propisima naknada</t>
  </si>
  <si>
    <t>Prihodi po posebnim propisima</t>
  </si>
  <si>
    <t>Sufinanciranje cijene usluge, participacije i sl.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</si>
  <si>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</si>
  <si>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</si>
  <si>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</si>
  <si>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</si>
  <si>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iz nadležnog proračuna i od HZZO na temelju ugovorenih obveza</t>
  </si>
  <si>
    <t>Prihodi iz nadležnog proračuna za financiranje redovne djelatnosti proračunskih korisnika</t>
  </si>
  <si>
    <t>Prihodi iz nadležnog proračuna za financiranje rashoda poslovanja</t>
  </si>
  <si>
    <t>…</t>
  </si>
  <si>
    <t xml:space="preserve">6=5/2*100 </t>
  </si>
  <si>
    <t>UKUPNI RASHODI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</si>
  <si>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</si>
  <si>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</si>
  <si>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</si>
  <si>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</si>
  <si>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</si>
  <si>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</si>
  <si>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</si>
  <si>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</si>
  <si>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</si>
  <si>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</si>
  <si>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 xml:space="preserve">Naknade za prijevoz,rad na terenu i odvojen život </t>
  </si>
  <si>
    <t>Rashodi za materijal i energiju</t>
  </si>
  <si>
    <t>Uredski materijal i ostali materijalni rashodi</t>
  </si>
  <si>
    <t xml:space="preserve">Rashodi za usluge </t>
  </si>
  <si>
    <t>Usluge telefona, pošte i prijevoza</t>
  </si>
  <si>
    <t>Intelektualne i osobne usluge</t>
  </si>
  <si>
    <t>Računalne usluge</t>
  </si>
  <si>
    <t>Ostali ne spomenuti rashodi poslovanja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</si>
  <si>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</si>
  <si>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</si>
  <si>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</si>
  <si>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</si>
  <si>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</si>
  <si>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Rashodi za nabavu nefinancijske imovine</t>
  </si>
  <si>
    <t>Rashodi za nabavu proizvedene dugotrajne imovine</t>
  </si>
  <si>
    <t>Postrojenja i oprema</t>
  </si>
  <si>
    <t>Uredska oprema i namještaj</t>
  </si>
  <si>
    <t>Knjige, umjetnička djela i ostale izložbene vrijednosti</t>
  </si>
  <si>
    <t>Knjige</t>
  </si>
  <si>
    <t>IZVJEŠTAJ O PRIHODIMA I RASHODIMA PREMA IZVORIMA FINANCIRANJA-Tablica III</t>
  </si>
  <si>
    <t xml:space="preserve">UKUPNO PRIHODI </t>
  </si>
  <si>
    <t>1 Opći prihodi i primici</t>
  </si>
  <si>
    <t>1.0. Opći prihodi i primici</t>
  </si>
  <si>
    <t>3 Vlastiti prihodi</t>
  </si>
  <si>
    <t>4 Prihodi za posebne namjene</t>
  </si>
  <si>
    <t>4.0.)Prihodi za posebne namjene</t>
  </si>
  <si>
    <t>5 Pomoći</t>
  </si>
  <si>
    <t xml:space="preserve">5.0. Pomoći </t>
  </si>
  <si>
    <t>UKUPNO RASHODI</t>
  </si>
  <si>
    <t>4.0. Prihodi za posebne namjene</t>
  </si>
  <si>
    <t>IZVJEŠTAJ O RASHODIMA PREMA FUNKCIJSKOJ KLASIFIKACIJI- Tablica IV</t>
  </si>
  <si>
    <t xml:space="preserve">IZVRŠENJE 
1.-6.2022. </t>
  </si>
  <si>
    <t xml:space="preserve">IZVRŠENJE 
1.-6.2023. </t>
  </si>
  <si>
    <t>08 Rekreacija, kultura i religija</t>
  </si>
  <si>
    <t>082  Službe kulture</t>
  </si>
  <si>
    <t xml:space="preserve"> RAČUN FINANCIRANJA - Tabela V</t>
  </si>
  <si>
    <t xml:space="preserve">IZVJEŠTAJ RAČUNA FINANCIRANJA PREMA EKONOMSKOJ KLASIFIKACIJI </t>
  </si>
  <si>
    <t>TEKUĆI PLAN 2023.**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</si>
  <si>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</si>
  <si>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</si>
  <si>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</si>
  <si>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</si>
  <si>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</si>
  <si>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</si>
  <si>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</si>
  <si>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</si>
  <si>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 - Tablica VI</t>
  </si>
  <si>
    <t>UKUPNO PRIMICI</t>
  </si>
  <si>
    <t>11 Opći prihodi i primici</t>
  </si>
  <si>
    <t>12 Sredstva učešća za pomoći</t>
  </si>
  <si>
    <t>43 Ostali prihodi za posebne namjenee</t>
  </si>
  <si>
    <t>52 Ostale pomoći i darovnice</t>
  </si>
  <si>
    <t xml:space="preserve">UKUPNO IZDACI </t>
  </si>
  <si>
    <t>43 Ostali prihodi za posebne namjene</t>
  </si>
  <si>
    <t>52 Pomoći i darovnice</t>
  </si>
  <si>
    <t>U prvom polugodištu 2023.g. nije bilo primitaka niti izdataka od financijske imovine i zaduživanja</t>
  </si>
  <si>
    <t>II. POSEBNI DIO - Tabela VII</t>
  </si>
  <si>
    <t>IZVJEŠTAJ PO PROGRAMSKOJ KLASIFIKACIJI</t>
  </si>
  <si>
    <t xml:space="preserve"> IZVRŠENJE 
1.-6.2023. </t>
  </si>
  <si>
    <t>5=4/3*100</t>
  </si>
  <si>
    <t>Narodna knjižnica i čitaonica Gunja</t>
  </si>
  <si>
    <t>1 Opći prihodi i primitci</t>
  </si>
  <si>
    <t>Opći prihodi i primici</t>
  </si>
  <si>
    <t>Ostali prihodi za posebne namjene</t>
  </si>
  <si>
    <t>Ostale pomoći i darovnice</t>
  </si>
  <si>
    <t>Stručna knjižnična i informacijska djelatnost</t>
  </si>
  <si>
    <t>A100001</t>
  </si>
  <si>
    <t>Redovna knjižnična djelatnost</t>
  </si>
  <si>
    <t>1 Izvor - Opći prihodi i primitci</t>
  </si>
  <si>
    <t>4 izvor</t>
  </si>
  <si>
    <t xml:space="preserve">Prihodi </t>
  </si>
  <si>
    <t>za posebne namjene</t>
  </si>
  <si>
    <t>31 Rashodi za zaposlene</t>
  </si>
  <si>
    <t>1.0. Izvor</t>
  </si>
  <si>
    <t>Plaće( Bruto)</t>
  </si>
  <si>
    <t>Doprinosi za obavezno zdravst.osiguranje</t>
  </si>
  <si>
    <t>32 Materijalni rashodi</t>
  </si>
  <si>
    <t>Službena</t>
  </si>
  <si>
    <t>putovanja</t>
  </si>
  <si>
    <t>Naknada</t>
  </si>
  <si>
    <t>za prijevoz na posaoi s posla</t>
  </si>
  <si>
    <t>materijal  i ostali  materijalni rashodi</t>
  </si>
  <si>
    <t>4.0. Izvor</t>
  </si>
  <si>
    <t>Usluge telefona,interneta, pošte</t>
  </si>
  <si>
    <t>Knjigovodstvene usluge</t>
  </si>
  <si>
    <t>Pristojbe</t>
  </si>
  <si>
    <t>34 Financijski rashodi</t>
  </si>
  <si>
    <t>A100002</t>
  </si>
  <si>
    <t>Nabava knjižnične građe</t>
  </si>
  <si>
    <t>5.0 Izvor</t>
  </si>
  <si>
    <t xml:space="preserve">A10003 </t>
  </si>
  <si>
    <t>Aktivnost "Mjesec Hrvatske knjige"</t>
  </si>
  <si>
    <t>Autorski honorar</t>
  </si>
  <si>
    <t xml:space="preserve">A10004 </t>
  </si>
  <si>
    <t>Aktivnost program za djecu"Noć knjige"</t>
  </si>
  <si>
    <t xml:space="preserve">A10005 </t>
  </si>
  <si>
    <t>Aktivnost- program za djecu"Ljeto u knjižnici"</t>
  </si>
  <si>
    <t xml:space="preserve">A10006 </t>
  </si>
  <si>
    <t>Aktivnost - program "Međunarodni dan dj.knjige"</t>
  </si>
  <si>
    <t>A10007</t>
  </si>
  <si>
    <t>Nabava urdske opeme i namještaja</t>
  </si>
  <si>
    <t>5.0. Izvor</t>
  </si>
  <si>
    <t>Uredsska oprema i namještaj</t>
  </si>
</sst>
</file>

<file path=xl/styles.xml><?xml version="1.0" encoding="utf-8"?>
<styleSheet xmlns="http://schemas.openxmlformats.org/spreadsheetml/2006/main">
  <numFmts count="2">
    <numFmt numFmtId="168" formatCode="0.00_ "/>
    <numFmt numFmtId="169" formatCode="#,000_);[Red]\(#,000\)"/>
  </numFmts>
  <fonts count="25">
    <font>
      <sz val="11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b/>
      <sz val="14"/>
      <color indexed="8"/>
      <name val="Arial"/>
      <charset val="238"/>
    </font>
    <font>
      <b/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2"/>
      <color theme="1"/>
      <name val="Arial"/>
      <charset val="238"/>
    </font>
    <font>
      <b/>
      <sz val="10"/>
      <color indexed="8"/>
      <name val="Arial"/>
      <charset val="238"/>
    </font>
    <font>
      <b/>
      <sz val="8"/>
      <color indexed="8"/>
      <name val="Arial"/>
      <charset val="238"/>
    </font>
    <font>
      <sz val="10"/>
      <color indexed="8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b/>
      <sz val="11"/>
      <color theme="1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b/>
      <i/>
      <sz val="10"/>
      <name val="Arial"/>
      <charset val="238"/>
    </font>
    <font>
      <b/>
      <i/>
      <sz val="10"/>
      <color indexed="8"/>
      <name val="Arial"/>
      <charset val="238"/>
    </font>
    <font>
      <i/>
      <sz val="10"/>
      <color indexed="8"/>
      <name val="Arial"/>
      <charset val="238"/>
    </font>
    <font>
      <b/>
      <sz val="9"/>
      <color indexed="8"/>
      <name val="Arial"/>
      <charset val="238"/>
    </font>
    <font>
      <b/>
      <sz val="11"/>
      <color indexed="8"/>
      <name val="Arial"/>
      <charset val="238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Arial"/>
      <charset val="238"/>
    </font>
    <font>
      <b/>
      <sz val="10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4" fontId="0" fillId="0" borderId="0" xfId="0" applyNumberFormat="1"/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8" fillId="3" borderId="3" xfId="0" applyNumberFormat="1" applyFont="1" applyFill="1" applyBorder="1" applyAlignment="1">
      <alignment horizontal="left" vertical="center"/>
    </xf>
    <xf numFmtId="3" fontId="8" fillId="3" borderId="3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left" vertical="center"/>
    </xf>
    <xf numFmtId="4" fontId="8" fillId="3" borderId="4" xfId="0" applyNumberFormat="1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left" vertical="center"/>
    </xf>
    <xf numFmtId="16" fontId="8" fillId="3" borderId="2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3" fontId="6" fillId="3" borderId="4" xfId="0" applyNumberFormat="1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3" fontId="8" fillId="3" borderId="4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 applyProtection="1">
      <alignment horizontal="right" wrapText="1"/>
    </xf>
    <xf numFmtId="0" fontId="0" fillId="0" borderId="4" xfId="0" applyBorder="1"/>
    <xf numFmtId="0" fontId="12" fillId="3" borderId="4" xfId="0" applyFont="1" applyFill="1" applyBorder="1" applyAlignment="1">
      <alignment horizontal="left" vertical="center" indent="1"/>
    </xf>
    <xf numFmtId="0" fontId="12" fillId="3" borderId="4" xfId="0" applyNumberFormat="1" applyFont="1" applyFill="1" applyBorder="1" applyAlignment="1" applyProtection="1">
      <alignment horizontal="left" vertical="center" wrapText="1" inden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NumberFormat="1" applyFont="1" applyFill="1" applyBorder="1" applyAlignment="1" applyProtection="1">
      <alignment horizontal="left" vertical="center"/>
    </xf>
    <xf numFmtId="0" fontId="11" fillId="3" borderId="4" xfId="0" applyNumberFormat="1" applyFont="1" applyFill="1" applyBorder="1" applyAlignment="1" applyProtection="1">
      <alignment vertical="center" wrapText="1"/>
    </xf>
    <xf numFmtId="0" fontId="13" fillId="3" borderId="4" xfId="0" applyNumberFormat="1" applyFont="1" applyFill="1" applyBorder="1" applyAlignment="1" applyProtection="1">
      <alignment vertical="center" wrapText="1"/>
    </xf>
    <xf numFmtId="4" fontId="8" fillId="3" borderId="4" xfId="0" applyNumberFormat="1" applyFont="1" applyFill="1" applyBorder="1" applyAlignment="1">
      <alignment horizontal="right"/>
    </xf>
    <xf numFmtId="4" fontId="0" fillId="0" borderId="4" xfId="0" applyNumberFormat="1" applyBorder="1"/>
    <xf numFmtId="0" fontId="14" fillId="0" borderId="4" xfId="0" applyFont="1" applyBorder="1"/>
    <xf numFmtId="0" fontId="15" fillId="0" borderId="4" xfId="0" applyFont="1" applyBorder="1"/>
    <xf numFmtId="0" fontId="11" fillId="3" borderId="4" xfId="0" applyFont="1" applyFill="1" applyBorder="1" applyAlignment="1">
      <alignment vertical="center"/>
    </xf>
    <xf numFmtId="0" fontId="0" fillId="0" borderId="4" xfId="0" applyFont="1" applyBorder="1"/>
    <xf numFmtId="0" fontId="14" fillId="0" borderId="0" xfId="0" applyFont="1"/>
    <xf numFmtId="0" fontId="16" fillId="3" borderId="4" xfId="0" applyFont="1" applyFill="1" applyBorder="1" applyAlignment="1">
      <alignment horizontal="left" vertical="center"/>
    </xf>
    <xf numFmtId="3" fontId="6" fillId="3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4" fontId="17" fillId="3" borderId="4" xfId="0" applyNumberFormat="1" applyFont="1" applyFill="1" applyBorder="1" applyAlignment="1">
      <alignment horizontal="right"/>
    </xf>
    <xf numFmtId="4" fontId="18" fillId="3" borderId="4" xfId="0" applyNumberFormat="1" applyFont="1" applyFill="1" applyBorder="1" applyAlignment="1">
      <alignment horizontal="right"/>
    </xf>
    <xf numFmtId="168" fontId="0" fillId="0" borderId="4" xfId="0" applyNumberFormat="1" applyBorder="1"/>
    <xf numFmtId="4" fontId="6" fillId="2" borderId="4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14" fillId="0" borderId="5" xfId="0" applyFont="1" applyBorder="1" applyAlignment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3" fontId="3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24" fillId="0" borderId="5" xfId="0" applyFont="1" applyBorder="1" applyAlignment="1">
      <alignment horizontal="right" vertical="center"/>
    </xf>
    <xf numFmtId="3" fontId="6" fillId="2" borderId="4" xfId="0" applyNumberFormat="1" applyFont="1" applyFill="1" applyBorder="1" applyAlignment="1" applyProtection="1">
      <alignment horizontal="right" wrapText="1"/>
    </xf>
    <xf numFmtId="4" fontId="6" fillId="2" borderId="4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/>
    <xf numFmtId="0" fontId="6" fillId="0" borderId="4" xfId="0" quotePrefix="1" applyNumberFormat="1" applyFont="1" applyFill="1" applyBorder="1" applyAlignment="1" applyProtection="1">
      <alignment horizontal="center" vertical="center" wrapText="1"/>
    </xf>
    <xf numFmtId="0" fontId="12" fillId="3" borderId="4" xfId="0" quotePrefix="1" applyFont="1" applyFill="1" applyBorder="1" applyAlignment="1">
      <alignment horizontal="left" vertical="center"/>
    </xf>
    <xf numFmtId="0" fontId="11" fillId="3" borderId="4" xfId="0" quotePrefix="1" applyFont="1" applyFill="1" applyBorder="1" applyAlignment="1">
      <alignment horizontal="left" vertical="center"/>
    </xf>
    <xf numFmtId="0" fontId="13" fillId="3" borderId="4" xfId="0" quotePrefix="1" applyFont="1" applyFill="1" applyBorder="1" applyAlignment="1">
      <alignment horizontal="left" vertical="center" wrapText="1"/>
    </xf>
    <xf numFmtId="0" fontId="13" fillId="3" borderId="4" xfId="0" quotePrefix="1" applyFont="1" applyFill="1" applyBorder="1" applyAlignment="1">
      <alignment horizontal="left" vertical="center"/>
    </xf>
    <xf numFmtId="0" fontId="13" fillId="3" borderId="4" xfId="0" quotePrefix="1" applyFont="1" applyFill="1" applyBorder="1" applyAlignment="1">
      <alignment vertical="center"/>
    </xf>
    <xf numFmtId="0" fontId="12" fillId="3" borderId="4" xfId="0" quotePrefix="1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9" fontId="3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0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 applyProtection="1">
      <alignment vertical="center" wrapText="1"/>
    </xf>
    <xf numFmtId="0" fontId="13" fillId="2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vertical="center" wrapText="1"/>
    </xf>
    <xf numFmtId="0" fontId="13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2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5"/>
  <sheetViews>
    <sheetView topLeftCell="A29" workbookViewId="0">
      <selection activeCell="J17" sqref="J17"/>
    </sheetView>
  </sheetViews>
  <sheetFormatPr defaultColWidth="9" defaultRowHeight="15"/>
  <cols>
    <col min="6" max="6" width="16" customWidth="1"/>
    <col min="7" max="7" width="19.28515625" customWidth="1"/>
    <col min="8" max="8" width="22.7109375" customWidth="1"/>
    <col min="9" max="9" width="16.140625" customWidth="1"/>
    <col min="10" max="10" width="24" customWidth="1"/>
    <col min="11" max="12" width="15.7109375" customWidth="1"/>
  </cols>
  <sheetData>
    <row r="1" spans="2:12" ht="42" customHeight="1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2:12" ht="18" customHeight="1">
      <c r="B2" s="4"/>
      <c r="C2" s="4"/>
      <c r="D2" s="4"/>
      <c r="E2" s="4"/>
      <c r="F2" s="4"/>
      <c r="G2" s="4"/>
      <c r="H2" s="4"/>
      <c r="I2" s="4"/>
      <c r="J2" s="4"/>
      <c r="K2" s="4"/>
    </row>
    <row r="3" spans="2:12" ht="15.75" customHeight="1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2:12" ht="36" customHeight="1">
      <c r="B4" s="90"/>
      <c r="C4" s="90"/>
      <c r="D4" s="90"/>
      <c r="E4" s="4"/>
      <c r="F4" s="4"/>
      <c r="G4" s="4"/>
      <c r="H4" s="4"/>
      <c r="I4" s="4"/>
      <c r="J4" s="28"/>
      <c r="K4" s="28"/>
    </row>
    <row r="5" spans="2:12" ht="18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 ht="18" customHeight="1">
      <c r="B6" s="6"/>
      <c r="C6" s="7"/>
      <c r="D6" s="7"/>
      <c r="E6" s="7"/>
      <c r="F6" s="7"/>
      <c r="G6" s="7"/>
      <c r="H6" s="7"/>
      <c r="I6" s="7"/>
      <c r="J6" s="7"/>
      <c r="K6" s="7"/>
    </row>
    <row r="7" spans="2:12">
      <c r="B7" s="91" t="s">
        <v>3</v>
      </c>
      <c r="C7" s="91"/>
      <c r="D7" s="91"/>
      <c r="E7" s="91"/>
      <c r="F7" s="91"/>
      <c r="G7" s="60"/>
      <c r="H7" s="60"/>
      <c r="I7" s="60"/>
      <c r="J7" s="60"/>
      <c r="K7" s="77"/>
    </row>
    <row r="8" spans="2:12" ht="38.25">
      <c r="B8" s="92" t="s">
        <v>4</v>
      </c>
      <c r="C8" s="93"/>
      <c r="D8" s="93"/>
      <c r="E8" s="93"/>
      <c r="F8" s="94"/>
      <c r="G8" s="81" t="s">
        <v>5</v>
      </c>
      <c r="H8" s="61" t="s">
        <v>6</v>
      </c>
      <c r="I8" s="61" t="s">
        <v>7</v>
      </c>
      <c r="J8" s="81" t="s">
        <v>8</v>
      </c>
      <c r="K8" s="61" t="s">
        <v>9</v>
      </c>
      <c r="L8" s="61" t="s">
        <v>10</v>
      </c>
    </row>
    <row r="9" spans="2:12" s="1" customFormat="1" ht="11.25">
      <c r="B9" s="95">
        <v>1</v>
      </c>
      <c r="C9" s="95"/>
      <c r="D9" s="95"/>
      <c r="E9" s="95"/>
      <c r="F9" s="96"/>
      <c r="G9" s="62">
        <v>2</v>
      </c>
      <c r="H9" s="63">
        <v>3</v>
      </c>
      <c r="I9" s="63">
        <v>4</v>
      </c>
      <c r="J9" s="63">
        <v>5</v>
      </c>
      <c r="K9" s="63" t="s">
        <v>11</v>
      </c>
      <c r="L9" s="63" t="s">
        <v>12</v>
      </c>
    </row>
    <row r="10" spans="2:12">
      <c r="B10" s="97" t="s">
        <v>13</v>
      </c>
      <c r="C10" s="98"/>
      <c r="D10" s="98"/>
      <c r="E10" s="98"/>
      <c r="F10" s="99"/>
      <c r="G10" s="65">
        <f>G11</f>
        <v>5902.83</v>
      </c>
      <c r="H10" s="65">
        <v>32438.49</v>
      </c>
      <c r="I10" s="70" t="s">
        <v>14</v>
      </c>
      <c r="J10" s="65">
        <f>J11</f>
        <v>15544.32</v>
      </c>
      <c r="K10" s="65">
        <f>J10/G10*100</f>
        <v>263.33673847967799</v>
      </c>
      <c r="L10" s="65">
        <f>J10/H10*100</f>
        <v>47.919369859694498</v>
      </c>
    </row>
    <row r="11" spans="2:12">
      <c r="B11" s="100" t="s">
        <v>15</v>
      </c>
      <c r="C11" s="101"/>
      <c r="D11" s="101"/>
      <c r="E11" s="101"/>
      <c r="F11" s="102"/>
      <c r="G11" s="66">
        <v>5902.83</v>
      </c>
      <c r="H11" s="66">
        <v>32438.49</v>
      </c>
      <c r="I11" s="67" t="s">
        <v>14</v>
      </c>
      <c r="J11" s="66">
        <v>15544.32</v>
      </c>
      <c r="K11" s="65">
        <f t="shared" ref="K11:K16" si="0">J11/G11*100</f>
        <v>263.33673847967799</v>
      </c>
      <c r="L11" s="65">
        <f>J11/H11*100</f>
        <v>47.919369859694498</v>
      </c>
    </row>
    <row r="12" spans="2:12">
      <c r="B12" s="103" t="s">
        <v>16</v>
      </c>
      <c r="C12" s="102"/>
      <c r="D12" s="102"/>
      <c r="E12" s="102"/>
      <c r="F12" s="102"/>
      <c r="G12" s="67"/>
      <c r="H12" s="67"/>
      <c r="I12" s="67"/>
      <c r="J12" s="67"/>
      <c r="K12" s="65" t="s">
        <v>14</v>
      </c>
      <c r="L12" s="70">
        <v>0</v>
      </c>
    </row>
    <row r="13" spans="2:12">
      <c r="B13" s="68" t="s">
        <v>17</v>
      </c>
      <c r="C13" s="64"/>
      <c r="D13" s="64"/>
      <c r="E13" s="64"/>
      <c r="F13" s="64"/>
      <c r="G13" s="65">
        <f>G14+G15</f>
        <v>5832.21</v>
      </c>
      <c r="H13" s="65">
        <v>32438.49</v>
      </c>
      <c r="I13" s="70" t="s">
        <v>14</v>
      </c>
      <c r="J13" s="65">
        <f>J14+J15</f>
        <v>12905.19</v>
      </c>
      <c r="K13" s="65">
        <f t="shared" si="0"/>
        <v>221.27443970638899</v>
      </c>
      <c r="L13" s="65">
        <f>J13/H13*100</f>
        <v>39.783571923354003</v>
      </c>
    </row>
    <row r="14" spans="2:12">
      <c r="B14" s="104" t="s">
        <v>18</v>
      </c>
      <c r="C14" s="101"/>
      <c r="D14" s="101"/>
      <c r="E14" s="101"/>
      <c r="F14" s="101"/>
      <c r="G14" s="66">
        <v>5290.4</v>
      </c>
      <c r="H14" s="66">
        <v>25702.35</v>
      </c>
      <c r="I14" s="67" t="s">
        <v>14</v>
      </c>
      <c r="J14" s="66">
        <v>11524.91</v>
      </c>
      <c r="K14" s="65">
        <f t="shared" si="0"/>
        <v>217.845720550431</v>
      </c>
      <c r="L14" s="65">
        <f>J14/H14*100</f>
        <v>44.839907634905003</v>
      </c>
    </row>
    <row r="15" spans="2:12">
      <c r="B15" s="105" t="s">
        <v>19</v>
      </c>
      <c r="C15" s="102"/>
      <c r="D15" s="102"/>
      <c r="E15" s="102"/>
      <c r="F15" s="102"/>
      <c r="G15" s="69">
        <v>541.80999999999995</v>
      </c>
      <c r="H15" s="69">
        <v>6735.65</v>
      </c>
      <c r="I15" s="72" t="s">
        <v>14</v>
      </c>
      <c r="J15" s="69">
        <v>1380.28</v>
      </c>
      <c r="K15" s="65">
        <f t="shared" si="0"/>
        <v>254.753511378528</v>
      </c>
      <c r="L15" s="65">
        <f>J15/H15*100</f>
        <v>20.4921574012902</v>
      </c>
    </row>
    <row r="16" spans="2:12">
      <c r="B16" s="106" t="s">
        <v>20</v>
      </c>
      <c r="C16" s="98"/>
      <c r="D16" s="98"/>
      <c r="E16" s="98"/>
      <c r="F16" s="98"/>
      <c r="G16" s="65">
        <f>G10-G13</f>
        <v>70.619999999999905</v>
      </c>
      <c r="H16" s="70">
        <v>0</v>
      </c>
      <c r="I16" s="78">
        <v>0</v>
      </c>
      <c r="J16" s="79">
        <f>J10-J13</f>
        <v>2639.13</v>
      </c>
      <c r="K16" s="65">
        <f t="shared" si="0"/>
        <v>3737.0858113848799</v>
      </c>
      <c r="L16" s="70">
        <v>0</v>
      </c>
    </row>
    <row r="17" spans="1:43" ht="18">
      <c r="B17" s="4"/>
      <c r="C17" s="71"/>
      <c r="D17" s="71"/>
      <c r="E17" s="71"/>
      <c r="F17" s="71"/>
      <c r="G17" s="71"/>
      <c r="H17" s="71"/>
      <c r="I17" s="80"/>
      <c r="J17" s="80"/>
      <c r="K17" s="80"/>
      <c r="L17" s="80"/>
    </row>
    <row r="18" spans="1:43" ht="18" customHeight="1">
      <c r="B18" s="91" t="s">
        <v>21</v>
      </c>
      <c r="C18" s="91"/>
      <c r="D18" s="91"/>
      <c r="E18" s="91"/>
      <c r="F18" s="91"/>
      <c r="G18" s="71"/>
      <c r="H18" s="71"/>
      <c r="I18" s="80"/>
      <c r="J18" s="80"/>
      <c r="K18" s="80"/>
      <c r="L18" s="80"/>
    </row>
    <row r="19" spans="1:43" ht="38.25">
      <c r="B19" s="92" t="s">
        <v>4</v>
      </c>
      <c r="C19" s="93"/>
      <c r="D19" s="93"/>
      <c r="E19" s="93"/>
      <c r="F19" s="94"/>
      <c r="G19" s="81" t="s">
        <v>5</v>
      </c>
      <c r="H19" s="61" t="s">
        <v>6</v>
      </c>
      <c r="I19" s="61" t="s">
        <v>7</v>
      </c>
      <c r="J19" s="81" t="s">
        <v>8</v>
      </c>
      <c r="K19" s="61" t="s">
        <v>9</v>
      </c>
      <c r="L19" s="61" t="s">
        <v>10</v>
      </c>
    </row>
    <row r="20" spans="1:43" s="1" customFormat="1">
      <c r="B20" s="95">
        <v>1</v>
      </c>
      <c r="C20" s="95"/>
      <c r="D20" s="95"/>
      <c r="E20" s="95"/>
      <c r="F20" s="96"/>
      <c r="G20" s="62">
        <v>2</v>
      </c>
      <c r="H20" s="63">
        <v>3</v>
      </c>
      <c r="I20" s="63">
        <v>4</v>
      </c>
      <c r="J20" s="63">
        <v>5</v>
      </c>
      <c r="K20" s="63" t="s">
        <v>11</v>
      </c>
      <c r="L20" s="63" t="s">
        <v>12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>
      <c r="A21" s="1"/>
      <c r="B21" s="100" t="s">
        <v>22</v>
      </c>
      <c r="C21" s="107"/>
      <c r="D21" s="107"/>
      <c r="E21" s="107"/>
      <c r="F21" s="108"/>
      <c r="G21" s="72" t="s">
        <v>14</v>
      </c>
      <c r="H21" s="72" t="s">
        <v>14</v>
      </c>
      <c r="I21" s="72" t="s">
        <v>14</v>
      </c>
      <c r="J21" s="72" t="s">
        <v>14</v>
      </c>
      <c r="K21" s="72" t="s">
        <v>14</v>
      </c>
      <c r="L21" s="72" t="s">
        <v>14</v>
      </c>
    </row>
    <row r="22" spans="1:43">
      <c r="A22" s="1"/>
      <c r="B22" s="100" t="s">
        <v>23</v>
      </c>
      <c r="C22" s="101"/>
      <c r="D22" s="101"/>
      <c r="E22" s="101"/>
      <c r="F22" s="101"/>
      <c r="G22" s="72" t="s">
        <v>14</v>
      </c>
      <c r="H22" s="72" t="s">
        <v>14</v>
      </c>
      <c r="I22" s="72" t="s">
        <v>14</v>
      </c>
      <c r="J22" s="72" t="s">
        <v>14</v>
      </c>
      <c r="K22" s="72" t="s">
        <v>14</v>
      </c>
      <c r="L22" s="72" t="s">
        <v>14</v>
      </c>
    </row>
    <row r="23" spans="1:43" s="59" customFormat="1" ht="15" customHeight="1">
      <c r="A23" s="1"/>
      <c r="B23" s="109" t="s">
        <v>24</v>
      </c>
      <c r="C23" s="110"/>
      <c r="D23" s="110"/>
      <c r="E23" s="110"/>
      <c r="F23" s="111"/>
      <c r="G23" s="70" t="s">
        <v>14</v>
      </c>
      <c r="H23" s="70" t="s">
        <v>14</v>
      </c>
      <c r="I23" s="70" t="s">
        <v>14</v>
      </c>
      <c r="J23" s="70" t="s">
        <v>14</v>
      </c>
      <c r="K23" s="70" t="s">
        <v>14</v>
      </c>
      <c r="L23" s="72" t="s">
        <v>14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59" customFormat="1" ht="15" customHeight="1">
      <c r="A24" s="1"/>
      <c r="B24" s="109" t="s">
        <v>25</v>
      </c>
      <c r="C24" s="110"/>
      <c r="D24" s="110"/>
      <c r="E24" s="110"/>
      <c r="F24" s="111"/>
      <c r="G24" s="70" t="s">
        <v>14</v>
      </c>
      <c r="H24" s="70"/>
      <c r="I24" s="70"/>
      <c r="J24" s="70" t="s">
        <v>14</v>
      </c>
      <c r="K24" s="70" t="s">
        <v>14</v>
      </c>
      <c r="L24" s="72" t="s">
        <v>14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>
      <c r="A25" s="1"/>
      <c r="B25" s="106" t="s">
        <v>26</v>
      </c>
      <c r="C25" s="98"/>
      <c r="D25" s="98"/>
      <c r="E25" s="98"/>
      <c r="F25" s="98"/>
      <c r="G25" s="70" t="s">
        <v>14</v>
      </c>
      <c r="H25" s="70"/>
      <c r="I25" s="70"/>
      <c r="J25" s="70" t="s">
        <v>14</v>
      </c>
      <c r="K25" s="70" t="s">
        <v>14</v>
      </c>
      <c r="L25" s="72" t="s">
        <v>14</v>
      </c>
    </row>
    <row r="26" spans="1:43" ht="15.75">
      <c r="B26" s="73"/>
      <c r="C26" s="74"/>
      <c r="D26" s="74"/>
      <c r="E26" s="74"/>
      <c r="F26" s="74"/>
      <c r="G26" s="75"/>
      <c r="H26" s="75"/>
      <c r="I26" s="75"/>
      <c r="J26" s="75"/>
      <c r="K26" s="75"/>
    </row>
    <row r="27" spans="1:43" ht="15.75">
      <c r="B27" s="112" t="s">
        <v>27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43" ht="15.75">
      <c r="B28" s="73"/>
      <c r="C28" s="74"/>
      <c r="D28" s="74"/>
      <c r="E28" s="74"/>
      <c r="F28" s="74"/>
      <c r="G28" s="75"/>
      <c r="H28" s="75"/>
      <c r="I28" s="75"/>
      <c r="J28" s="75"/>
      <c r="K28" s="75"/>
    </row>
    <row r="29" spans="1:43" ht="15" customHeight="1">
      <c r="B29" s="114" t="s">
        <v>28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43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1:43" ht="15" customHeight="1">
      <c r="B31" s="114" t="s">
        <v>29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43" ht="36.75" customHeight="1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2:12"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2:12" ht="15" customHeight="1">
      <c r="B34" s="116" t="s">
        <v>30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2:12"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</sheetData>
  <mergeCells count="27">
    <mergeCell ref="B34:L35"/>
    <mergeCell ref="B25:F25"/>
    <mergeCell ref="B27:L27"/>
    <mergeCell ref="B29:L29"/>
    <mergeCell ref="B33:F33"/>
    <mergeCell ref="G33:K33"/>
    <mergeCell ref="B31:L32"/>
    <mergeCell ref="B20:F20"/>
    <mergeCell ref="B21:F21"/>
    <mergeCell ref="B22:F22"/>
    <mergeCell ref="B23:F23"/>
    <mergeCell ref="B24:F24"/>
    <mergeCell ref="B14:F14"/>
    <mergeCell ref="B15:F15"/>
    <mergeCell ref="B16:F16"/>
    <mergeCell ref="B18:F18"/>
    <mergeCell ref="B19:F19"/>
    <mergeCell ref="B8:F8"/>
    <mergeCell ref="B9:F9"/>
    <mergeCell ref="B10:F10"/>
    <mergeCell ref="B11:F11"/>
    <mergeCell ref="B12:F12"/>
    <mergeCell ref="B1:L1"/>
    <mergeCell ref="B3:L3"/>
    <mergeCell ref="B4:D4"/>
    <mergeCell ref="B5:L5"/>
    <mergeCell ref="B7:F7"/>
  </mergeCells>
  <pageMargins left="0.7" right="0.7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6"/>
  <sheetViews>
    <sheetView topLeftCell="A38" zoomScale="86" zoomScaleNormal="86" workbookViewId="0">
      <selection activeCell="B33" sqref="B33:F33"/>
    </sheetView>
  </sheetViews>
  <sheetFormatPr defaultColWidth="9" defaultRowHeight="15"/>
  <cols>
    <col min="2" max="2" width="7.42578125" customWidth="1"/>
    <col min="3" max="3" width="8.42578125" customWidth="1"/>
    <col min="4" max="4" width="5.42578125" customWidth="1"/>
    <col min="5" max="5" width="6" customWidth="1"/>
    <col min="6" max="6" width="44.7109375" customWidth="1"/>
    <col min="7" max="7" width="21" customWidth="1"/>
    <col min="8" max="8" width="20" customWidth="1"/>
    <col min="9" max="10" width="25.28515625" customWidth="1"/>
    <col min="11" max="12" width="15.7109375" customWidth="1"/>
  </cols>
  <sheetData>
    <row r="1" spans="2:12" ht="18" customHeight="1">
      <c r="B1" s="4"/>
      <c r="C1" s="4"/>
      <c r="D1" s="4"/>
      <c r="E1" s="4"/>
      <c r="F1" s="4"/>
      <c r="G1" s="4"/>
      <c r="H1" s="4"/>
      <c r="I1" s="4"/>
      <c r="J1" s="4"/>
      <c r="K1" s="4"/>
    </row>
    <row r="2" spans="2:12" ht="15.75" customHeight="1">
      <c r="B2" s="88" t="s">
        <v>31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8">
      <c r="B3" s="4"/>
      <c r="C3" s="4"/>
      <c r="D3" s="4"/>
      <c r="E3" s="4"/>
      <c r="F3" s="4"/>
      <c r="G3" s="4"/>
      <c r="H3" s="4"/>
      <c r="I3" s="4"/>
      <c r="J3" s="28"/>
      <c r="K3" s="28"/>
    </row>
    <row r="4" spans="2:12" ht="18" customHeight="1">
      <c r="B4" s="88" t="s">
        <v>32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2:12" ht="18">
      <c r="B5" s="4"/>
      <c r="C5" s="4"/>
      <c r="D5" s="4"/>
      <c r="E5" s="4"/>
      <c r="F5" s="4"/>
      <c r="G5" s="4"/>
      <c r="H5" s="4"/>
      <c r="I5" s="4"/>
      <c r="J5" s="28"/>
      <c r="K5" s="28"/>
    </row>
    <row r="6" spans="2:12" ht="15.75" customHeight="1">
      <c r="B6" s="88" t="s">
        <v>33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2:12" ht="18">
      <c r="B7" s="4"/>
      <c r="C7" s="4"/>
      <c r="D7" s="4"/>
      <c r="E7" s="4"/>
      <c r="F7" s="4"/>
      <c r="G7" s="4"/>
      <c r="H7" s="4"/>
      <c r="I7" s="4"/>
      <c r="J7" s="28"/>
      <c r="K7" s="28"/>
    </row>
    <row r="8" spans="2:12" ht="38.25">
      <c r="B8" s="117" t="s">
        <v>4</v>
      </c>
      <c r="C8" s="118"/>
      <c r="D8" s="118"/>
      <c r="E8" s="118"/>
      <c r="F8" s="119"/>
      <c r="G8" s="10" t="s">
        <v>5</v>
      </c>
      <c r="H8" s="10" t="s">
        <v>6</v>
      </c>
      <c r="I8" s="10" t="s">
        <v>7</v>
      </c>
      <c r="J8" s="10" t="s">
        <v>8</v>
      </c>
      <c r="K8" s="10" t="s">
        <v>9</v>
      </c>
      <c r="L8" s="10" t="s">
        <v>10</v>
      </c>
    </row>
    <row r="9" spans="2:12" ht="16.5" customHeight="1">
      <c r="B9" s="117">
        <v>1</v>
      </c>
      <c r="C9" s="118"/>
      <c r="D9" s="118"/>
      <c r="E9" s="118"/>
      <c r="F9" s="119"/>
      <c r="G9" s="10">
        <v>2</v>
      </c>
      <c r="H9" s="10">
        <v>3</v>
      </c>
      <c r="I9" s="10">
        <v>4</v>
      </c>
      <c r="J9" s="10">
        <v>5</v>
      </c>
      <c r="K9" s="10" t="s">
        <v>11</v>
      </c>
      <c r="L9" s="10" t="s">
        <v>12</v>
      </c>
    </row>
    <row r="10" spans="2:12">
      <c r="B10" s="29"/>
      <c r="C10" s="29"/>
      <c r="D10" s="29"/>
      <c r="E10" s="29"/>
      <c r="F10" s="29" t="s">
        <v>34</v>
      </c>
      <c r="G10" s="44">
        <f>G11</f>
        <v>5902.83</v>
      </c>
      <c r="H10" s="44">
        <f>H11</f>
        <v>32438.49</v>
      </c>
      <c r="I10" s="30"/>
      <c r="J10" s="32">
        <f>J11</f>
        <v>15544.32</v>
      </c>
      <c r="K10" s="57">
        <f>J10/G10*100</f>
        <v>263.33673847967799</v>
      </c>
      <c r="L10" s="45">
        <f>J10/H10*100</f>
        <v>47.919369859694498</v>
      </c>
    </row>
    <row r="11" spans="2:12" ht="15.75" customHeight="1">
      <c r="B11" s="29">
        <v>6</v>
      </c>
      <c r="C11" s="29"/>
      <c r="D11" s="29"/>
      <c r="E11" s="29"/>
      <c r="F11" s="29" t="s">
        <v>35</v>
      </c>
      <c r="G11" s="44">
        <f>SUM(G12+G21+G26)</f>
        <v>5902.83</v>
      </c>
      <c r="H11" s="44">
        <f>H12+H15+H18+H21+H26</f>
        <v>32438.49</v>
      </c>
      <c r="I11" s="30"/>
      <c r="J11" s="32">
        <f>J12+J21+J26</f>
        <v>15544.32</v>
      </c>
      <c r="K11" s="57">
        <f>J11/G11*100</f>
        <v>263.33673847967799</v>
      </c>
      <c r="L11" s="45">
        <f t="shared" ref="L11:L29" si="0">J11/H11*100</f>
        <v>47.919369859694498</v>
      </c>
    </row>
    <row r="12" spans="2:12" ht="25.5">
      <c r="B12" s="29"/>
      <c r="C12" s="35">
        <v>63</v>
      </c>
      <c r="D12" s="35"/>
      <c r="E12" s="35"/>
      <c r="F12" s="35" t="s">
        <v>36</v>
      </c>
      <c r="G12" s="30"/>
      <c r="H12" s="44">
        <f>H13</f>
        <v>6072.07</v>
      </c>
      <c r="I12" s="30"/>
      <c r="J12" s="32">
        <f>J13</f>
        <v>4045.92</v>
      </c>
      <c r="K12" s="57">
        <v>0</v>
      </c>
      <c r="L12" s="45">
        <f t="shared" si="0"/>
        <v>66.631642915842505</v>
      </c>
    </row>
    <row r="13" spans="2:12" ht="25.5">
      <c r="B13" s="29"/>
      <c r="C13" s="35"/>
      <c r="D13" s="35">
        <v>636</v>
      </c>
      <c r="E13" s="35"/>
      <c r="F13" s="35" t="s">
        <v>37</v>
      </c>
      <c r="G13" s="30"/>
      <c r="H13" s="44">
        <f>H14</f>
        <v>6072.07</v>
      </c>
      <c r="I13" s="30"/>
      <c r="J13" s="32">
        <f>J14</f>
        <v>4045.92</v>
      </c>
      <c r="K13" s="57">
        <v>0</v>
      </c>
      <c r="L13" s="45">
        <f t="shared" si="0"/>
        <v>66.631642915842505</v>
      </c>
    </row>
    <row r="14" spans="2:12" ht="25.5">
      <c r="B14" s="29"/>
      <c r="C14" s="35"/>
      <c r="D14" s="35"/>
      <c r="E14" s="35">
        <v>6362</v>
      </c>
      <c r="F14" s="35" t="s">
        <v>38</v>
      </c>
      <c r="G14" s="30"/>
      <c r="H14" s="44">
        <v>6072.07</v>
      </c>
      <c r="I14" s="30"/>
      <c r="J14" s="32">
        <v>4045.92</v>
      </c>
      <c r="K14" s="57">
        <v>0</v>
      </c>
      <c r="L14" s="45">
        <f t="shared" si="0"/>
        <v>66.631642915842505</v>
      </c>
    </row>
    <row r="15" spans="2:12">
      <c r="B15" s="29"/>
      <c r="C15" s="35">
        <v>64</v>
      </c>
      <c r="D15" s="35"/>
      <c r="E15" s="35"/>
      <c r="F15" s="35" t="s">
        <v>39</v>
      </c>
      <c r="G15" s="30"/>
      <c r="H15" s="44">
        <f>H16</f>
        <v>0.11</v>
      </c>
      <c r="I15" s="30"/>
      <c r="J15" s="32"/>
      <c r="K15" s="57">
        <v>0</v>
      </c>
      <c r="L15" s="45">
        <f t="shared" si="0"/>
        <v>0</v>
      </c>
    </row>
    <row r="16" spans="2:12">
      <c r="B16" s="29"/>
      <c r="C16" s="35"/>
      <c r="D16" s="35">
        <v>641</v>
      </c>
      <c r="E16" s="35"/>
      <c r="F16" s="35" t="s">
        <v>40</v>
      </c>
      <c r="G16" s="30"/>
      <c r="H16" s="44">
        <f>H17</f>
        <v>0.11</v>
      </c>
      <c r="I16" s="30"/>
      <c r="J16" s="32"/>
      <c r="K16" s="57">
        <v>0</v>
      </c>
      <c r="L16" s="45">
        <f t="shared" si="0"/>
        <v>0</v>
      </c>
    </row>
    <row r="17" spans="2:12">
      <c r="B17" s="29"/>
      <c r="C17" s="35"/>
      <c r="D17" s="35"/>
      <c r="E17" s="35">
        <v>6414</v>
      </c>
      <c r="F17" s="35" t="s">
        <v>41</v>
      </c>
      <c r="G17" s="30"/>
      <c r="H17" s="44">
        <v>0.11</v>
      </c>
      <c r="I17" s="30"/>
      <c r="J17" s="32"/>
      <c r="K17" s="57">
        <v>0</v>
      </c>
      <c r="L17" s="45">
        <f t="shared" si="0"/>
        <v>0</v>
      </c>
    </row>
    <row r="18" spans="2:12" ht="25.5">
      <c r="B18" s="29"/>
      <c r="C18" s="35">
        <v>65</v>
      </c>
      <c r="D18" s="35"/>
      <c r="E18" s="35"/>
      <c r="F18" s="35" t="s">
        <v>42</v>
      </c>
      <c r="G18" s="30"/>
      <c r="H18" s="44">
        <f>H19</f>
        <v>132.72</v>
      </c>
      <c r="I18" s="30"/>
      <c r="J18" s="32"/>
      <c r="K18" s="57">
        <v>0</v>
      </c>
      <c r="L18" s="45">
        <f t="shared" si="0"/>
        <v>0</v>
      </c>
    </row>
    <row r="19" spans="2:12">
      <c r="B19" s="29"/>
      <c r="C19" s="35"/>
      <c r="D19" s="35">
        <v>652</v>
      </c>
      <c r="E19" s="35"/>
      <c r="F19" s="35" t="s">
        <v>43</v>
      </c>
      <c r="G19" s="30"/>
      <c r="H19" s="44">
        <f>H20</f>
        <v>132.72</v>
      </c>
      <c r="I19" s="30"/>
      <c r="J19" s="32"/>
      <c r="K19" s="57">
        <v>0</v>
      </c>
      <c r="L19" s="45">
        <f t="shared" si="0"/>
        <v>0</v>
      </c>
    </row>
    <row r="20" spans="2:12">
      <c r="B20" s="29"/>
      <c r="C20" s="35"/>
      <c r="D20" s="35"/>
      <c r="E20" s="35">
        <v>65264</v>
      </c>
      <c r="F20" s="35" t="s">
        <v>44</v>
      </c>
      <c r="G20" s="30"/>
      <c r="H20" s="44">
        <v>132.72</v>
      </c>
      <c r="I20" s="30"/>
      <c r="J20" s="32"/>
      <c r="K20" s="57">
        <v>0</v>
      </c>
      <c r="L20" s="45">
        <f t="shared" si="0"/>
        <v>0</v>
      </c>
    </row>
    <row r="21" spans="2:12" ht="25.5">
      <c r="B21" s="36"/>
      <c r="C21" s="36">
        <v>66</v>
      </c>
      <c r="D21" s="38"/>
      <c r="E21" s="38"/>
      <c r="F21" s="35" t="s">
        <v>45</v>
      </c>
      <c r="G21" s="30"/>
      <c r="H21" s="44"/>
      <c r="I21" s="30"/>
      <c r="J21" s="32"/>
      <c r="K21" s="57">
        <v>0</v>
      </c>
      <c r="L21" s="45">
        <v>0</v>
      </c>
    </row>
    <row r="22" spans="2:12" ht="25.5">
      <c r="B22" s="36"/>
      <c r="C22" s="40"/>
      <c r="D22" s="38">
        <v>661</v>
      </c>
      <c r="E22" s="38"/>
      <c r="F22" s="35" t="s">
        <v>46</v>
      </c>
      <c r="G22" s="30"/>
      <c r="H22" s="44"/>
      <c r="I22" s="30"/>
      <c r="J22" s="32"/>
      <c r="K22" s="57">
        <v>0</v>
      </c>
      <c r="L22" s="45">
        <v>0</v>
      </c>
    </row>
    <row r="23" spans="2:12">
      <c r="B23" s="36"/>
      <c r="C23" s="40"/>
      <c r="D23" s="38"/>
      <c r="E23" s="38">
        <v>6614</v>
      </c>
      <c r="F23" s="35" t="s">
        <v>47</v>
      </c>
      <c r="G23" s="30"/>
      <c r="H23" s="44"/>
      <c r="I23" s="30"/>
      <c r="J23" s="32"/>
      <c r="K23" s="57">
        <v>0</v>
      </c>
      <c r="L23" s="45">
        <v>0</v>
      </c>
    </row>
    <row r="24" spans="2:12">
      <c r="B24" s="36"/>
      <c r="C24" s="36"/>
      <c r="D24" s="38"/>
      <c r="E24" s="82" t="s">
        <v>48</v>
      </c>
      <c r="F24" s="35"/>
      <c r="G24" s="30"/>
      <c r="H24" s="44"/>
      <c r="I24" s="30"/>
      <c r="J24" s="32"/>
      <c r="K24" s="57">
        <v>0</v>
      </c>
      <c r="L24" s="45">
        <v>0</v>
      </c>
    </row>
    <row r="25" spans="2:12" s="50" customFormat="1">
      <c r="B25" s="83" t="s">
        <v>14</v>
      </c>
      <c r="C25" s="40"/>
      <c r="D25" s="51"/>
      <c r="E25" s="51"/>
      <c r="F25" s="29" t="s">
        <v>14</v>
      </c>
      <c r="G25" s="52"/>
      <c r="H25" s="53"/>
      <c r="I25" s="52"/>
      <c r="J25" s="46"/>
      <c r="K25" s="57">
        <v>0</v>
      </c>
      <c r="L25" s="45">
        <v>0</v>
      </c>
    </row>
    <row r="26" spans="2:12" ht="25.5">
      <c r="B26" s="36"/>
      <c r="C26" s="36">
        <v>67</v>
      </c>
      <c r="D26" s="38"/>
      <c r="E26" s="38"/>
      <c r="F26" s="84" t="s">
        <v>49</v>
      </c>
      <c r="G26" s="44">
        <f>G28</f>
        <v>5902.83</v>
      </c>
      <c r="H26" s="44">
        <f>H27</f>
        <v>26233.59</v>
      </c>
      <c r="I26" s="30"/>
      <c r="J26" s="32">
        <f>J27</f>
        <v>11498.4</v>
      </c>
      <c r="K26" s="57">
        <f>J26/G26*100</f>
        <v>194.794700169241</v>
      </c>
      <c r="L26" s="45">
        <f t="shared" si="0"/>
        <v>43.8308291011638</v>
      </c>
    </row>
    <row r="27" spans="2:12" ht="25.5">
      <c r="B27" s="36"/>
      <c r="C27" s="36"/>
      <c r="D27" s="36">
        <v>671</v>
      </c>
      <c r="E27" s="36"/>
      <c r="F27" s="84" t="s">
        <v>50</v>
      </c>
      <c r="G27" s="44">
        <f>G28</f>
        <v>5902.83</v>
      </c>
      <c r="H27" s="44">
        <f>H28</f>
        <v>26233.59</v>
      </c>
      <c r="I27" s="30"/>
      <c r="J27" s="32">
        <f>J28</f>
        <v>11498.4</v>
      </c>
      <c r="K27" s="57">
        <f>J27/G27*100</f>
        <v>194.794700169241</v>
      </c>
      <c r="L27" s="45">
        <f t="shared" si="0"/>
        <v>43.8308291011638</v>
      </c>
    </row>
    <row r="28" spans="2:12" ht="25.5">
      <c r="B28" s="36"/>
      <c r="C28" s="36"/>
      <c r="D28" s="36"/>
      <c r="E28" s="36">
        <v>6711</v>
      </c>
      <c r="F28" s="84" t="s">
        <v>51</v>
      </c>
      <c r="G28" s="44">
        <v>5902.83</v>
      </c>
      <c r="H28" s="44">
        <v>26233.59</v>
      </c>
      <c r="I28" s="30"/>
      <c r="J28" s="32">
        <v>11498.4</v>
      </c>
      <c r="K28" s="57">
        <f>J28/G28*100</f>
        <v>194.794700169241</v>
      </c>
      <c r="L28" s="45">
        <f t="shared" si="0"/>
        <v>43.8308291011638</v>
      </c>
    </row>
    <row r="29" spans="2:12">
      <c r="B29" s="36"/>
      <c r="C29" s="36"/>
      <c r="D29" s="36"/>
      <c r="E29" s="85" t="s">
        <v>52</v>
      </c>
      <c r="F29" s="37"/>
      <c r="G29" s="30"/>
      <c r="H29" s="30"/>
      <c r="I29" s="30"/>
      <c r="J29" s="32"/>
      <c r="K29" s="57" t="s">
        <v>14</v>
      </c>
      <c r="L29" s="45" t="e">
        <f t="shared" si="0"/>
        <v>#DIV/0!</v>
      </c>
    </row>
    <row r="30" spans="2:12" ht="15.75" customHeight="1">
      <c r="K30" s="32"/>
    </row>
    <row r="31" spans="2:12" ht="15.75" customHeight="1">
      <c r="B31" s="4"/>
      <c r="C31" s="4"/>
      <c r="D31" s="4"/>
      <c r="E31" s="4"/>
      <c r="F31" s="4"/>
      <c r="G31" s="4"/>
      <c r="H31" s="4"/>
      <c r="I31" s="4"/>
      <c r="J31" s="28"/>
      <c r="L31" s="28"/>
    </row>
    <row r="32" spans="2:12" ht="38.25">
      <c r="B32" s="117" t="s">
        <v>4</v>
      </c>
      <c r="C32" s="118"/>
      <c r="D32" s="118"/>
      <c r="E32" s="118"/>
      <c r="F32" s="119"/>
      <c r="G32" s="10" t="s">
        <v>5</v>
      </c>
      <c r="H32" s="10" t="s">
        <v>6</v>
      </c>
      <c r="I32" s="10" t="s">
        <v>7</v>
      </c>
      <c r="J32" s="10" t="s">
        <v>8</v>
      </c>
      <c r="K32" s="28" t="s">
        <v>9</v>
      </c>
      <c r="L32" s="10" t="s">
        <v>10</v>
      </c>
    </row>
    <row r="33" spans="2:12" ht="12.75" customHeight="1">
      <c r="B33" s="117">
        <v>1</v>
      </c>
      <c r="C33" s="118"/>
      <c r="D33" s="118"/>
      <c r="E33" s="118"/>
      <c r="F33" s="119"/>
      <c r="G33" s="10">
        <v>2</v>
      </c>
      <c r="H33" s="10">
        <v>3</v>
      </c>
      <c r="I33" s="10">
        <v>4</v>
      </c>
      <c r="J33" s="10">
        <v>5</v>
      </c>
      <c r="K33" s="10" t="s">
        <v>53</v>
      </c>
      <c r="L33" s="10" t="s">
        <v>12</v>
      </c>
    </row>
    <row r="34" spans="2:12">
      <c r="B34" s="29"/>
      <c r="C34" s="29"/>
      <c r="D34" s="29"/>
      <c r="E34" s="29"/>
      <c r="F34" s="29" t="s">
        <v>54</v>
      </c>
      <c r="G34" s="44">
        <f>G35+G60</f>
        <v>5832.21</v>
      </c>
      <c r="H34" s="44">
        <f>H35+H60</f>
        <v>32438.49</v>
      </c>
      <c r="I34" s="30"/>
      <c r="J34" s="46">
        <f>J35+J60</f>
        <v>12905.19</v>
      </c>
      <c r="K34" s="58">
        <f>J34/G34*100</f>
        <v>221.27443970638899</v>
      </c>
      <c r="L34" s="45">
        <f>J34/H34*100</f>
        <v>39.783571923354003</v>
      </c>
    </row>
    <row r="35" spans="2:12">
      <c r="B35" s="29">
        <v>3</v>
      </c>
      <c r="C35" s="29"/>
      <c r="D35" s="29"/>
      <c r="E35" s="29"/>
      <c r="F35" s="29" t="s">
        <v>55</v>
      </c>
      <c r="G35" s="53">
        <f>G36+G43+G56</f>
        <v>5290.4</v>
      </c>
      <c r="H35" s="44">
        <f>H36+H43+H56</f>
        <v>25702.84</v>
      </c>
      <c r="I35" s="30"/>
      <c r="J35" s="46">
        <f>J36+J43+J56</f>
        <v>11524.91</v>
      </c>
      <c r="K35" s="58">
        <f t="shared" ref="K35:K58" si="1">J35/G35*100</f>
        <v>217.845720550431</v>
      </c>
      <c r="L35" s="45">
        <f t="shared" ref="L35:L65" si="2">J35/H35*100</f>
        <v>44.839052805059701</v>
      </c>
    </row>
    <row r="36" spans="2:12">
      <c r="B36" s="54" t="s">
        <v>14</v>
      </c>
      <c r="C36" s="54">
        <v>31</v>
      </c>
      <c r="D36" s="54"/>
      <c r="F36" s="54" t="s">
        <v>56</v>
      </c>
      <c r="G36" s="55">
        <f>SUM(G37+G39+G41)</f>
        <v>3587.75</v>
      </c>
      <c r="H36" s="44">
        <f>H37+H39+H41</f>
        <v>17376.73</v>
      </c>
      <c r="I36" s="30"/>
      <c r="J36" s="46">
        <f>J37+J39+J41</f>
        <v>8483.76</v>
      </c>
      <c r="K36" s="58">
        <f t="shared" si="1"/>
        <v>236.46463661068901</v>
      </c>
      <c r="L36" s="45">
        <f t="shared" si="2"/>
        <v>48.822534504478099</v>
      </c>
    </row>
    <row r="37" spans="2:12">
      <c r="B37" s="36"/>
      <c r="C37" s="36"/>
      <c r="D37" s="36">
        <v>311</v>
      </c>
      <c r="E37" s="36"/>
      <c r="F37" s="85" t="s">
        <v>57</v>
      </c>
      <c r="G37" s="44">
        <f>G38</f>
        <v>3223.56</v>
      </c>
      <c r="H37" s="44">
        <f>H38</f>
        <v>14346.01</v>
      </c>
      <c r="I37" s="30"/>
      <c r="J37" s="32">
        <f>J38</f>
        <v>7136.29</v>
      </c>
      <c r="K37" s="58">
        <f t="shared" si="1"/>
        <v>221.37915844594201</v>
      </c>
      <c r="L37" s="45">
        <f t="shared" si="2"/>
        <v>49.744075181879801</v>
      </c>
    </row>
    <row r="38" spans="2:12">
      <c r="B38" s="36"/>
      <c r="C38" s="36"/>
      <c r="D38" s="36"/>
      <c r="E38" s="36">
        <v>3111</v>
      </c>
      <c r="F38" s="85" t="s">
        <v>58</v>
      </c>
      <c r="G38" s="44">
        <v>3223.56</v>
      </c>
      <c r="H38" s="44">
        <v>14346.01</v>
      </c>
      <c r="I38" s="30"/>
      <c r="J38" s="32">
        <v>7136.29</v>
      </c>
      <c r="K38" s="58">
        <f t="shared" si="1"/>
        <v>221.37915844594201</v>
      </c>
      <c r="L38" s="45">
        <f t="shared" si="2"/>
        <v>49.744075181879801</v>
      </c>
    </row>
    <row r="39" spans="2:12">
      <c r="B39" s="36"/>
      <c r="C39" s="36"/>
      <c r="D39" s="36">
        <v>312</v>
      </c>
      <c r="E39" s="36"/>
      <c r="F39" s="85" t="s">
        <v>59</v>
      </c>
      <c r="G39" s="44"/>
      <c r="H39" s="44">
        <f>H40</f>
        <v>663.62</v>
      </c>
      <c r="I39" s="30"/>
      <c r="J39" s="32">
        <v>170</v>
      </c>
      <c r="K39" s="58">
        <v>0</v>
      </c>
      <c r="L39" s="45">
        <f t="shared" si="2"/>
        <v>25.6170700099455</v>
      </c>
    </row>
    <row r="40" spans="2:12">
      <c r="B40" s="36"/>
      <c r="C40" s="36"/>
      <c r="D40" s="36"/>
      <c r="E40" s="36">
        <v>3121</v>
      </c>
      <c r="F40" s="85" t="s">
        <v>59</v>
      </c>
      <c r="G40" s="44"/>
      <c r="H40" s="44">
        <v>663.62</v>
      </c>
      <c r="I40" s="30"/>
      <c r="J40" s="32"/>
      <c r="K40" s="58">
        <v>0</v>
      </c>
      <c r="L40" s="45">
        <f t="shared" si="2"/>
        <v>0</v>
      </c>
    </row>
    <row r="41" spans="2:12">
      <c r="B41" s="36"/>
      <c r="C41" s="36"/>
      <c r="D41" s="36">
        <v>313</v>
      </c>
      <c r="E41" s="36"/>
      <c r="F41" s="85" t="s">
        <v>60</v>
      </c>
      <c r="G41" s="44">
        <f>G42</f>
        <v>364.19</v>
      </c>
      <c r="H41" s="44">
        <f>H42</f>
        <v>2367.1</v>
      </c>
      <c r="I41" s="30"/>
      <c r="J41" s="32">
        <f>J42</f>
        <v>1177.47</v>
      </c>
      <c r="K41" s="58">
        <f t="shared" si="1"/>
        <v>323.31200746862902</v>
      </c>
      <c r="L41" s="45">
        <f t="shared" si="2"/>
        <v>49.743145621224301</v>
      </c>
    </row>
    <row r="42" spans="2:12">
      <c r="B42" s="36"/>
      <c r="C42" s="36"/>
      <c r="D42" s="36"/>
      <c r="E42" s="36">
        <v>3132</v>
      </c>
      <c r="F42" s="85" t="s">
        <v>61</v>
      </c>
      <c r="G42" s="44">
        <v>364.19</v>
      </c>
      <c r="H42" s="44">
        <v>2367.1</v>
      </c>
      <c r="I42" s="30"/>
      <c r="J42" s="32">
        <v>1177.47</v>
      </c>
      <c r="K42" s="58">
        <f t="shared" si="1"/>
        <v>323.31200746862902</v>
      </c>
      <c r="L42" s="45">
        <f t="shared" si="2"/>
        <v>49.743145621224301</v>
      </c>
    </row>
    <row r="43" spans="2:12">
      <c r="B43" s="36"/>
      <c r="C43" s="36">
        <v>32</v>
      </c>
      <c r="D43" s="38"/>
      <c r="E43" s="38"/>
      <c r="F43" s="85" t="s">
        <v>62</v>
      </c>
      <c r="G43" s="56">
        <f>SUM(G44+G47+G49+G53)</f>
        <v>1590.51</v>
      </c>
      <c r="H43" s="44">
        <f>H44+H47+H49+H53</f>
        <v>7994.29</v>
      </c>
      <c r="I43" s="30"/>
      <c r="J43" s="46">
        <f>J44+J47+J49+J53</f>
        <v>2867.43</v>
      </c>
      <c r="K43" s="58">
        <f t="shared" si="1"/>
        <v>180.28368259237601</v>
      </c>
      <c r="L43" s="45">
        <f t="shared" si="2"/>
        <v>35.868476124834103</v>
      </c>
    </row>
    <row r="44" spans="2:12">
      <c r="B44" s="36"/>
      <c r="C44" s="36"/>
      <c r="D44" s="36">
        <v>321</v>
      </c>
      <c r="E44" s="36"/>
      <c r="F44" s="85" t="s">
        <v>63</v>
      </c>
      <c r="G44" s="44">
        <f>G45+G46</f>
        <v>365.57</v>
      </c>
      <c r="H44" s="44">
        <f>H45+H46</f>
        <v>3216.14</v>
      </c>
      <c r="I44" s="30"/>
      <c r="J44" s="32">
        <f>J45+J46</f>
        <v>1284.75</v>
      </c>
      <c r="K44" s="58">
        <f t="shared" si="1"/>
        <v>351.43748119375198</v>
      </c>
      <c r="L44" s="45">
        <f t="shared" si="2"/>
        <v>39.946955045489297</v>
      </c>
    </row>
    <row r="45" spans="2:12">
      <c r="B45" s="36"/>
      <c r="C45" s="40"/>
      <c r="D45" s="36"/>
      <c r="E45" s="36">
        <v>3211</v>
      </c>
      <c r="F45" s="84" t="s">
        <v>64</v>
      </c>
      <c r="G45" s="44">
        <v>105.12</v>
      </c>
      <c r="H45" s="44">
        <v>132.72</v>
      </c>
      <c r="I45" s="30"/>
      <c r="J45" s="32"/>
      <c r="K45" s="58">
        <f t="shared" si="1"/>
        <v>0</v>
      </c>
      <c r="L45" s="45">
        <f t="shared" si="2"/>
        <v>0</v>
      </c>
    </row>
    <row r="46" spans="2:12">
      <c r="B46" s="36"/>
      <c r="C46" s="40"/>
      <c r="D46" s="38"/>
      <c r="E46" s="36">
        <v>3212</v>
      </c>
      <c r="F46" s="82" t="s">
        <v>65</v>
      </c>
      <c r="G46" s="44">
        <v>260.45</v>
      </c>
      <c r="H46" s="44">
        <v>3083.42</v>
      </c>
      <c r="I46" s="30"/>
      <c r="J46" s="32">
        <v>1284.75</v>
      </c>
      <c r="K46" s="58">
        <f t="shared" si="1"/>
        <v>493.280860049914</v>
      </c>
      <c r="L46" s="45">
        <f t="shared" si="2"/>
        <v>41.666396403992998</v>
      </c>
    </row>
    <row r="47" spans="2:12">
      <c r="B47" s="36"/>
      <c r="C47" s="40"/>
      <c r="D47" s="38">
        <v>322</v>
      </c>
      <c r="E47" s="36"/>
      <c r="F47" s="86" t="s">
        <v>66</v>
      </c>
      <c r="G47" s="44">
        <f>G48</f>
        <v>293.56</v>
      </c>
      <c r="H47" s="44">
        <f>H48</f>
        <v>1128.28</v>
      </c>
      <c r="I47" s="30"/>
      <c r="J47" s="32">
        <f>J48</f>
        <v>275.58999999999997</v>
      </c>
      <c r="K47" s="58">
        <f t="shared" si="1"/>
        <v>93.878593813871106</v>
      </c>
      <c r="L47" s="45">
        <f t="shared" si="2"/>
        <v>24.425674477966499</v>
      </c>
    </row>
    <row r="48" spans="2:12">
      <c r="B48" s="36"/>
      <c r="C48" s="40"/>
      <c r="D48" s="38"/>
      <c r="E48" s="36">
        <v>3221</v>
      </c>
      <c r="F48" s="82" t="s">
        <v>67</v>
      </c>
      <c r="G48" s="44">
        <v>293.56</v>
      </c>
      <c r="H48" s="44">
        <v>1128.28</v>
      </c>
      <c r="I48" s="30"/>
      <c r="J48" s="32">
        <v>275.58999999999997</v>
      </c>
      <c r="K48" s="58">
        <f t="shared" si="1"/>
        <v>93.878593813871106</v>
      </c>
      <c r="L48" s="45">
        <f t="shared" si="2"/>
        <v>24.425674477966499</v>
      </c>
    </row>
    <row r="49" spans="2:12">
      <c r="B49" s="36"/>
      <c r="C49" s="40"/>
      <c r="D49" s="38">
        <v>323</v>
      </c>
      <c r="E49" s="36"/>
      <c r="F49" s="86" t="s">
        <v>68</v>
      </c>
      <c r="G49" s="44">
        <f>SUM(G50:G52)</f>
        <v>798.33</v>
      </c>
      <c r="H49" s="44">
        <f>SUM(H50:H52)</f>
        <v>2057.19</v>
      </c>
      <c r="I49" s="30"/>
      <c r="J49" s="32">
        <f>SUM(J50:J52)</f>
        <v>1012.56</v>
      </c>
      <c r="K49" s="58">
        <f t="shared" si="1"/>
        <v>126.834767577318</v>
      </c>
      <c r="L49" s="45">
        <f t="shared" si="2"/>
        <v>49.220538695988203</v>
      </c>
    </row>
    <row r="50" spans="2:12">
      <c r="B50" s="36"/>
      <c r="C50" s="40"/>
      <c r="D50" s="38"/>
      <c r="E50" s="36">
        <v>3231</v>
      </c>
      <c r="F50" s="86" t="s">
        <v>69</v>
      </c>
      <c r="G50" s="44">
        <v>1.99</v>
      </c>
      <c r="H50" s="44">
        <v>66.36</v>
      </c>
      <c r="I50" s="30"/>
      <c r="J50" s="32">
        <v>8.84</v>
      </c>
      <c r="K50" s="58">
        <f t="shared" si="1"/>
        <v>444.22110552763797</v>
      </c>
      <c r="L50" s="45">
        <f t="shared" si="2"/>
        <v>13.321277878239901</v>
      </c>
    </row>
    <row r="51" spans="2:12">
      <c r="B51" s="36"/>
      <c r="C51" s="40"/>
      <c r="D51" s="38"/>
      <c r="E51" s="36">
        <v>3237</v>
      </c>
      <c r="F51" s="86" t="s">
        <v>70</v>
      </c>
      <c r="G51" s="44">
        <v>796.34</v>
      </c>
      <c r="H51" s="44">
        <v>1858.11</v>
      </c>
      <c r="I51" s="30"/>
      <c r="J51" s="32">
        <v>796.32</v>
      </c>
      <c r="K51" s="58">
        <f t="shared" si="1"/>
        <v>99.997488509932893</v>
      </c>
      <c r="L51" s="45">
        <f t="shared" si="2"/>
        <v>42.856450909795399</v>
      </c>
    </row>
    <row r="52" spans="2:12">
      <c r="B52" s="36"/>
      <c r="C52" s="40"/>
      <c r="D52" s="38"/>
      <c r="E52" s="36">
        <v>3238</v>
      </c>
      <c r="F52" s="86" t="s">
        <v>71</v>
      </c>
      <c r="G52" s="44"/>
      <c r="H52" s="44">
        <v>132.72</v>
      </c>
      <c r="I52" s="30"/>
      <c r="J52" s="57">
        <v>207.4</v>
      </c>
      <c r="K52" s="58">
        <v>0</v>
      </c>
      <c r="L52" s="45">
        <f t="shared" si="2"/>
        <v>156.268836648583</v>
      </c>
    </row>
    <row r="53" spans="2:12">
      <c r="B53" s="36"/>
      <c r="C53" s="40"/>
      <c r="D53" s="38">
        <v>329</v>
      </c>
      <c r="E53" s="36"/>
      <c r="F53" s="86" t="s">
        <v>72</v>
      </c>
      <c r="G53" s="44">
        <f>SUM(G54:G55)</f>
        <v>133.05000000000001</v>
      </c>
      <c r="H53" s="44">
        <f>H54+H55</f>
        <v>1592.68</v>
      </c>
      <c r="I53" s="30"/>
      <c r="J53" s="32">
        <f>SUM(J54:J55)</f>
        <v>294.52999999999997</v>
      </c>
      <c r="K53" s="58">
        <f t="shared" si="1"/>
        <v>221.36790680195401</v>
      </c>
      <c r="L53" s="45">
        <f t="shared" si="2"/>
        <v>18.492729236255901</v>
      </c>
    </row>
    <row r="54" spans="2:12">
      <c r="B54" s="36"/>
      <c r="C54" s="40"/>
      <c r="D54" s="38"/>
      <c r="E54" s="36">
        <v>3293</v>
      </c>
      <c r="F54" s="86" t="s">
        <v>73</v>
      </c>
      <c r="G54" s="44"/>
      <c r="H54" s="44">
        <v>1327.23</v>
      </c>
      <c r="I54" s="30"/>
      <c r="J54" s="32">
        <v>188.33</v>
      </c>
      <c r="K54" s="58" t="s">
        <v>14</v>
      </c>
      <c r="L54" s="45">
        <f t="shared" si="2"/>
        <v>14.189703367163199</v>
      </c>
    </row>
    <row r="55" spans="2:12">
      <c r="B55" s="36"/>
      <c r="C55" s="40"/>
      <c r="D55" s="38"/>
      <c r="E55" s="36">
        <v>3295</v>
      </c>
      <c r="F55" s="86" t="s">
        <v>74</v>
      </c>
      <c r="G55" s="44">
        <v>133.05000000000001</v>
      </c>
      <c r="H55" s="44">
        <v>265.45</v>
      </c>
      <c r="I55" s="30"/>
      <c r="J55" s="32">
        <v>106.2</v>
      </c>
      <c r="K55" s="58">
        <f t="shared" si="1"/>
        <v>79.819616685456594</v>
      </c>
      <c r="L55" s="45">
        <f t="shared" si="2"/>
        <v>40.007534375588598</v>
      </c>
    </row>
    <row r="56" spans="2:12">
      <c r="B56" s="36"/>
      <c r="C56" s="40">
        <v>34</v>
      </c>
      <c r="D56" s="38"/>
      <c r="E56" s="36"/>
      <c r="F56" s="86" t="s">
        <v>75</v>
      </c>
      <c r="G56" s="53">
        <f>G57</f>
        <v>112.14</v>
      </c>
      <c r="H56" s="44">
        <f>H57</f>
        <v>331.82</v>
      </c>
      <c r="I56" s="30"/>
      <c r="J56" s="46">
        <f>J57</f>
        <v>173.72</v>
      </c>
      <c r="K56" s="58">
        <f t="shared" si="1"/>
        <v>154.91350098091701</v>
      </c>
      <c r="L56" s="45">
        <f t="shared" si="2"/>
        <v>52.3536857332289</v>
      </c>
    </row>
    <row r="57" spans="2:12">
      <c r="B57" s="36"/>
      <c r="C57" s="40"/>
      <c r="D57" s="38">
        <v>343</v>
      </c>
      <c r="E57" s="36"/>
      <c r="F57" s="86" t="s">
        <v>76</v>
      </c>
      <c r="G57" s="44">
        <f>G58</f>
        <v>112.14</v>
      </c>
      <c r="H57" s="44">
        <f>H58</f>
        <v>331.82</v>
      </c>
      <c r="I57" s="30"/>
      <c r="J57" s="32">
        <f>J58</f>
        <v>173.72</v>
      </c>
      <c r="K57" s="58">
        <f t="shared" si="1"/>
        <v>154.91350098091701</v>
      </c>
      <c r="L57" s="45">
        <f t="shared" si="2"/>
        <v>52.3536857332289</v>
      </c>
    </row>
    <row r="58" spans="2:12">
      <c r="B58" s="36"/>
      <c r="C58" s="40"/>
      <c r="D58" s="38"/>
      <c r="E58" s="36">
        <v>3431</v>
      </c>
      <c r="F58" s="86" t="s">
        <v>77</v>
      </c>
      <c r="G58" s="44">
        <v>112.14</v>
      </c>
      <c r="H58" s="44">
        <v>331.82</v>
      </c>
      <c r="I58" s="30" t="s">
        <v>14</v>
      </c>
      <c r="J58" s="32">
        <v>173.72</v>
      </c>
      <c r="K58" s="58">
        <f t="shared" si="1"/>
        <v>154.91350098091701</v>
      </c>
      <c r="L58" s="45">
        <f t="shared" si="2"/>
        <v>52.3536857332289</v>
      </c>
    </row>
    <row r="59" spans="2:12">
      <c r="B59" s="36"/>
      <c r="C59" s="36"/>
      <c r="D59" s="38"/>
      <c r="E59" s="38"/>
      <c r="F59" s="36"/>
      <c r="G59" s="44"/>
      <c r="H59" s="44"/>
      <c r="I59" s="30"/>
      <c r="J59" s="32"/>
      <c r="K59" s="58" t="s">
        <v>14</v>
      </c>
      <c r="L59" s="45" t="s">
        <v>14</v>
      </c>
    </row>
    <row r="60" spans="2:12">
      <c r="B60" s="40">
        <v>4</v>
      </c>
      <c r="C60" s="41"/>
      <c r="D60" s="41"/>
      <c r="E60" s="41"/>
      <c r="F60" s="42" t="s">
        <v>78</v>
      </c>
      <c r="G60" s="44">
        <f>G61</f>
        <v>541.80999999999995</v>
      </c>
      <c r="H60" s="44">
        <f>H61</f>
        <v>6735.65</v>
      </c>
      <c r="I60" s="30"/>
      <c r="J60" s="46">
        <f>J61</f>
        <v>1380.28</v>
      </c>
      <c r="K60" s="58">
        <f t="shared" ref="K60:K65" si="3">J60/G60*100</f>
        <v>254.753511378528</v>
      </c>
      <c r="L60" s="45">
        <f t="shared" si="2"/>
        <v>20.4921574012902</v>
      </c>
    </row>
    <row r="61" spans="2:12">
      <c r="B61" s="35"/>
      <c r="C61" s="35">
        <v>42</v>
      </c>
      <c r="D61" s="35"/>
      <c r="E61" s="35"/>
      <c r="F61" s="43" t="s">
        <v>79</v>
      </c>
      <c r="G61" s="44">
        <f>G64</f>
        <v>541.80999999999995</v>
      </c>
      <c r="H61" s="44">
        <f>H62+H64</f>
        <v>6735.65</v>
      </c>
      <c r="I61" s="31"/>
      <c r="J61" s="46">
        <f>J64</f>
        <v>1380.28</v>
      </c>
      <c r="K61" s="58">
        <f t="shared" si="3"/>
        <v>254.753511378528</v>
      </c>
      <c r="L61" s="45">
        <f t="shared" si="2"/>
        <v>20.4921574012902</v>
      </c>
    </row>
    <row r="62" spans="2:12">
      <c r="B62" s="35"/>
      <c r="C62" s="35"/>
      <c r="D62" s="35">
        <v>422</v>
      </c>
      <c r="E62" s="35"/>
      <c r="F62" s="43" t="s">
        <v>80</v>
      </c>
      <c r="G62" s="44"/>
      <c r="H62" s="44">
        <f>H63</f>
        <v>2090.38</v>
      </c>
      <c r="I62" s="31"/>
      <c r="J62" s="32"/>
      <c r="K62" s="58" t="s">
        <v>14</v>
      </c>
      <c r="L62" s="45">
        <f t="shared" si="2"/>
        <v>0</v>
      </c>
    </row>
    <row r="63" spans="2:12">
      <c r="B63" s="35"/>
      <c r="C63" s="35"/>
      <c r="D63" s="35"/>
      <c r="E63" s="35">
        <v>4221</v>
      </c>
      <c r="F63" s="43" t="s">
        <v>81</v>
      </c>
      <c r="G63" s="44"/>
      <c r="H63" s="44">
        <v>2090.38</v>
      </c>
      <c r="I63" s="31"/>
      <c r="J63" s="32"/>
      <c r="K63" s="58" t="s">
        <v>14</v>
      </c>
      <c r="L63" s="45">
        <f t="shared" si="2"/>
        <v>0</v>
      </c>
    </row>
    <row r="64" spans="2:12">
      <c r="B64" s="35"/>
      <c r="C64" s="35"/>
      <c r="D64" s="36">
        <v>424</v>
      </c>
      <c r="E64" s="36"/>
      <c r="F64" s="85" t="s">
        <v>82</v>
      </c>
      <c r="G64" s="44">
        <f>G65</f>
        <v>541.80999999999995</v>
      </c>
      <c r="H64" s="44">
        <f>H65</f>
        <v>4645.2700000000004</v>
      </c>
      <c r="I64" s="31"/>
      <c r="J64" s="32">
        <f>J65</f>
        <v>1380.28</v>
      </c>
      <c r="K64" s="58">
        <f t="shared" si="3"/>
        <v>254.753511378528</v>
      </c>
      <c r="L64" s="45">
        <f t="shared" si="2"/>
        <v>29.7136657287951</v>
      </c>
    </row>
    <row r="65" spans="2:12">
      <c r="B65" s="35"/>
      <c r="C65" s="35"/>
      <c r="D65" s="36"/>
      <c r="E65" s="36">
        <v>4241</v>
      </c>
      <c r="F65" s="85" t="s">
        <v>83</v>
      </c>
      <c r="G65" s="44">
        <v>541.80999999999995</v>
      </c>
      <c r="H65" s="44">
        <v>4645.2700000000004</v>
      </c>
      <c r="I65" s="31"/>
      <c r="J65" s="32">
        <v>1380.28</v>
      </c>
      <c r="K65" s="58">
        <f t="shared" si="3"/>
        <v>254.753511378528</v>
      </c>
      <c r="L65" s="45">
        <f t="shared" si="2"/>
        <v>29.7136657287951</v>
      </c>
    </row>
    <row r="66" spans="2:12">
      <c r="B66" s="35"/>
      <c r="C66" s="35" t="s">
        <v>52</v>
      </c>
      <c r="D66" s="36"/>
      <c r="E66" s="85" t="s">
        <v>14</v>
      </c>
      <c r="F66" s="85" t="s">
        <v>14</v>
      </c>
      <c r="G66" s="30"/>
      <c r="H66" s="30"/>
      <c r="I66" s="31"/>
      <c r="J66" s="32"/>
      <c r="K66" s="32"/>
      <c r="L66" s="45" t="s">
        <v>14</v>
      </c>
    </row>
  </sheetData>
  <mergeCells count="7">
    <mergeCell ref="B32:F32"/>
    <mergeCell ref="B33:F33"/>
    <mergeCell ref="B2:L2"/>
    <mergeCell ref="B4:L4"/>
    <mergeCell ref="B6:L6"/>
    <mergeCell ref="B8:F8"/>
    <mergeCell ref="B9:F9"/>
  </mergeCells>
  <pageMargins left="0.7" right="0.7" top="0.75" bottom="0.75" header="0.3" footer="0.3"/>
  <pageSetup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6"/>
  <sheetViews>
    <sheetView workbookViewId="0">
      <selection activeCell="F7" sqref="F7"/>
    </sheetView>
  </sheetViews>
  <sheetFormatPr defaultColWidth="9"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4"/>
      <c r="C1" s="4"/>
      <c r="D1" s="4"/>
      <c r="E1" s="4"/>
      <c r="F1" s="28"/>
      <c r="G1" s="28"/>
      <c r="H1" s="28"/>
    </row>
    <row r="2" spans="2:8" ht="15.75" customHeight="1">
      <c r="B2" s="88" t="s">
        <v>84</v>
      </c>
      <c r="C2" s="88"/>
      <c r="D2" s="88"/>
      <c r="E2" s="88"/>
      <c r="F2" s="88"/>
      <c r="G2" s="88"/>
      <c r="H2" s="88"/>
    </row>
    <row r="3" spans="2:8" ht="18">
      <c r="B3" s="4"/>
      <c r="C3" s="4"/>
      <c r="D3" s="4"/>
      <c r="E3" s="4"/>
      <c r="F3" s="28"/>
      <c r="G3" s="28"/>
      <c r="H3" s="28"/>
    </row>
    <row r="4" spans="2:8" ht="25.5"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spans="2:8"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 t="s">
        <v>11</v>
      </c>
      <c r="H5" s="10" t="s">
        <v>12</v>
      </c>
    </row>
    <row r="6" spans="2:8">
      <c r="B6" s="29" t="s">
        <v>85</v>
      </c>
      <c r="C6" s="44">
        <f>C7+C11+C13</f>
        <v>5902.83</v>
      </c>
      <c r="D6" s="44">
        <f>D7+D9+D11+D13</f>
        <v>32438.49</v>
      </c>
      <c r="E6" s="31"/>
      <c r="F6" s="46">
        <f>F7+F11+F13</f>
        <v>15544.32</v>
      </c>
      <c r="G6" s="45">
        <f>F6/C6*100</f>
        <v>263.33673847967799</v>
      </c>
      <c r="H6" s="45">
        <f>F6/D6*100</f>
        <v>47.919369859694498</v>
      </c>
    </row>
    <row r="7" spans="2:8">
      <c r="B7" s="29" t="s">
        <v>86</v>
      </c>
      <c r="C7" s="44">
        <f>C8</f>
        <v>5902.83</v>
      </c>
      <c r="D7" s="44">
        <f>D8</f>
        <v>26233.59</v>
      </c>
      <c r="E7" s="30"/>
      <c r="F7" s="47">
        <v>11498.4</v>
      </c>
      <c r="G7" s="45">
        <f>F7/C7*100</f>
        <v>194.794700169241</v>
      </c>
      <c r="H7" s="45">
        <f t="shared" ref="H7:H25" si="0">F7/D7*100</f>
        <v>43.8308291011638</v>
      </c>
    </row>
    <row r="8" spans="2:8">
      <c r="B8" s="87" t="s">
        <v>87</v>
      </c>
      <c r="C8" s="44">
        <v>5902.83</v>
      </c>
      <c r="D8" s="44">
        <v>26233.59</v>
      </c>
      <c r="E8" s="30"/>
      <c r="F8" s="32">
        <v>11498.4</v>
      </c>
      <c r="G8" s="45">
        <f>F8/C8*100</f>
        <v>194.794700169241</v>
      </c>
      <c r="H8" s="45">
        <f t="shared" si="0"/>
        <v>43.8308291011638</v>
      </c>
    </row>
    <row r="9" spans="2:8">
      <c r="B9" s="48" t="s">
        <v>88</v>
      </c>
      <c r="C9" s="30"/>
      <c r="D9" s="44">
        <f>D10</f>
        <v>0.11</v>
      </c>
      <c r="E9" s="30"/>
      <c r="F9" s="32"/>
      <c r="G9" s="45">
        <v>0</v>
      </c>
      <c r="H9" s="45">
        <f t="shared" si="0"/>
        <v>0</v>
      </c>
    </row>
    <row r="10" spans="2:8">
      <c r="B10" s="33" t="s">
        <v>88</v>
      </c>
      <c r="C10" s="30"/>
      <c r="D10" s="44">
        <v>0.11</v>
      </c>
      <c r="E10" s="30"/>
      <c r="F10" s="32"/>
      <c r="G10" s="45">
        <v>0</v>
      </c>
      <c r="H10" s="45">
        <f t="shared" si="0"/>
        <v>0</v>
      </c>
    </row>
    <row r="11" spans="2:8">
      <c r="B11" s="29" t="s">
        <v>89</v>
      </c>
      <c r="C11" s="30"/>
      <c r="D11" s="44">
        <v>132.72</v>
      </c>
      <c r="E11" s="31"/>
      <c r="F11" s="32"/>
      <c r="G11" s="45">
        <v>0</v>
      </c>
      <c r="H11" s="45">
        <f t="shared" si="0"/>
        <v>0</v>
      </c>
    </row>
    <row r="12" spans="2:8">
      <c r="B12" s="34" t="s">
        <v>90</v>
      </c>
      <c r="C12" s="30">
        <v>0.01</v>
      </c>
      <c r="D12" s="44">
        <v>132.72</v>
      </c>
      <c r="E12" s="31"/>
      <c r="F12" s="32"/>
      <c r="G12" s="45">
        <f>F12/C12*100</f>
        <v>0</v>
      </c>
      <c r="H12" s="45">
        <f t="shared" si="0"/>
        <v>0</v>
      </c>
    </row>
    <row r="13" spans="2:8">
      <c r="B13" s="29" t="s">
        <v>91</v>
      </c>
      <c r="C13" s="30"/>
      <c r="D13" s="44">
        <v>6072.07</v>
      </c>
      <c r="E13" s="31"/>
      <c r="F13" s="46">
        <v>4045.92</v>
      </c>
      <c r="G13" s="45">
        <v>0</v>
      </c>
      <c r="H13" s="45">
        <f t="shared" si="0"/>
        <v>66.631642915842505</v>
      </c>
    </row>
    <row r="14" spans="2:8">
      <c r="B14" s="34" t="s">
        <v>92</v>
      </c>
      <c r="C14" s="30"/>
      <c r="D14" s="44">
        <v>6072.07</v>
      </c>
      <c r="E14" s="31"/>
      <c r="F14" s="32">
        <v>4045.92</v>
      </c>
      <c r="G14" s="45">
        <v>0</v>
      </c>
      <c r="H14" s="45">
        <f t="shared" si="0"/>
        <v>66.631642915842505</v>
      </c>
    </row>
    <row r="15" spans="2:8">
      <c r="B15" s="35" t="s">
        <v>52</v>
      </c>
      <c r="C15" s="30"/>
      <c r="D15" s="30"/>
      <c r="E15" s="31"/>
      <c r="F15" s="32"/>
      <c r="G15" s="45">
        <v>0</v>
      </c>
      <c r="H15" s="45">
        <v>0</v>
      </c>
    </row>
    <row r="16" spans="2:8">
      <c r="B16" s="34"/>
      <c r="C16" s="30"/>
      <c r="D16" s="30"/>
      <c r="E16" s="31"/>
      <c r="F16" s="32"/>
      <c r="G16" s="45">
        <v>0</v>
      </c>
      <c r="H16" s="45">
        <v>0</v>
      </c>
    </row>
    <row r="17" spans="2:8" ht="15.75" customHeight="1">
      <c r="B17" s="29" t="s">
        <v>93</v>
      </c>
      <c r="C17" s="44">
        <f>C18+C22+C24</f>
        <v>5290.4</v>
      </c>
      <c r="D17" s="44">
        <f>D18+D22+D24</f>
        <v>32438.49</v>
      </c>
      <c r="E17" s="31"/>
      <c r="F17" s="46">
        <f>F18+F22+F24</f>
        <v>12905.19</v>
      </c>
      <c r="G17" s="45">
        <f>F17/C17*100</f>
        <v>243.93599727808899</v>
      </c>
      <c r="H17" s="45">
        <f t="shared" si="0"/>
        <v>39.783571923354003</v>
      </c>
    </row>
    <row r="18" spans="2:8" ht="15.75" customHeight="1">
      <c r="B18" s="29" t="s">
        <v>86</v>
      </c>
      <c r="C18" s="44">
        <v>5290.4</v>
      </c>
      <c r="D18" s="44">
        <f>D19</f>
        <v>26233.59</v>
      </c>
      <c r="E18" s="30"/>
      <c r="F18" s="49">
        <v>11498.4</v>
      </c>
      <c r="G18" s="45">
        <f>F18/C18*100</f>
        <v>217.34462422501099</v>
      </c>
      <c r="H18" s="45">
        <f t="shared" si="0"/>
        <v>43.8308291011638</v>
      </c>
    </row>
    <row r="19" spans="2:8">
      <c r="B19" s="87" t="s">
        <v>87</v>
      </c>
      <c r="C19" s="44">
        <v>5290.4</v>
      </c>
      <c r="D19" s="44">
        <v>26233.59</v>
      </c>
      <c r="E19" s="30"/>
      <c r="F19" s="32">
        <v>11498.4</v>
      </c>
      <c r="G19" s="45">
        <f>F19/C19*100</f>
        <v>217.34462422501099</v>
      </c>
      <c r="H19" s="45">
        <f t="shared" si="0"/>
        <v>43.8308291011638</v>
      </c>
    </row>
    <row r="20" spans="2:8">
      <c r="B20" s="33" t="s">
        <v>14</v>
      </c>
      <c r="C20" s="30"/>
      <c r="D20" s="44"/>
      <c r="E20" s="30"/>
      <c r="F20" s="32"/>
      <c r="G20" s="45">
        <v>0</v>
      </c>
      <c r="H20" s="45">
        <v>0</v>
      </c>
    </row>
    <row r="21" spans="2:8">
      <c r="B21" s="33" t="s">
        <v>48</v>
      </c>
      <c r="C21" s="30"/>
      <c r="D21" s="30"/>
      <c r="E21" s="30"/>
      <c r="F21" s="32"/>
      <c r="G21" s="45">
        <v>0</v>
      </c>
      <c r="H21" s="45">
        <v>0</v>
      </c>
    </row>
    <row r="22" spans="2:8">
      <c r="B22" s="29" t="s">
        <v>89</v>
      </c>
      <c r="C22" s="30"/>
      <c r="D22" s="44">
        <v>132.86000000000001</v>
      </c>
      <c r="E22" s="31"/>
      <c r="F22" s="47">
        <v>26.51</v>
      </c>
      <c r="G22" s="45">
        <v>0</v>
      </c>
      <c r="H22" s="45">
        <f t="shared" si="0"/>
        <v>19.953334336895999</v>
      </c>
    </row>
    <row r="23" spans="2:8">
      <c r="B23" s="34" t="s">
        <v>94</v>
      </c>
      <c r="C23" s="30"/>
      <c r="D23" s="44">
        <v>132.86000000000001</v>
      </c>
      <c r="E23" s="31"/>
      <c r="F23" s="32">
        <v>26.51</v>
      </c>
      <c r="G23" s="45">
        <v>0</v>
      </c>
      <c r="H23" s="45">
        <f t="shared" si="0"/>
        <v>19.953334336895999</v>
      </c>
    </row>
    <row r="24" spans="2:8">
      <c r="B24" s="29" t="s">
        <v>91</v>
      </c>
      <c r="C24" s="30"/>
      <c r="D24" s="44">
        <f>D25</f>
        <v>6072.04</v>
      </c>
      <c r="E24" s="31"/>
      <c r="F24" s="47">
        <v>1380.28</v>
      </c>
      <c r="G24" s="45">
        <v>0</v>
      </c>
      <c r="H24" s="45">
        <f t="shared" si="0"/>
        <v>22.731734310050701</v>
      </c>
    </row>
    <row r="25" spans="2:8">
      <c r="B25" s="34" t="s">
        <v>92</v>
      </c>
      <c r="C25" s="30"/>
      <c r="D25" s="44">
        <v>6072.04</v>
      </c>
      <c r="E25" s="31"/>
      <c r="F25" s="32">
        <v>1380.28</v>
      </c>
      <c r="G25" s="45">
        <v>0</v>
      </c>
      <c r="H25" s="45">
        <f t="shared" si="0"/>
        <v>22.731734310050701</v>
      </c>
    </row>
    <row r="26" spans="2:8">
      <c r="B26" s="35" t="s">
        <v>52</v>
      </c>
      <c r="C26" s="30"/>
      <c r="D26" s="30"/>
      <c r="E26" s="31"/>
      <c r="F26" s="32"/>
      <c r="G26" s="32"/>
      <c r="H26" s="32"/>
    </row>
  </sheetData>
  <mergeCells count="1">
    <mergeCell ref="B2:H2"/>
  </mergeCells>
  <pageMargins left="0.7" right="0.7" top="0.75" bottom="0.75" header="0.3" footer="0.3"/>
  <pageSetup paperSize="9" scale="7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3"/>
  <sheetViews>
    <sheetView workbookViewId="0">
      <selection activeCell="F11" sqref="F11"/>
    </sheetView>
  </sheetViews>
  <sheetFormatPr defaultColWidth="9"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4"/>
      <c r="C1" s="4"/>
      <c r="D1" s="4"/>
      <c r="E1" s="4"/>
      <c r="F1" s="28"/>
      <c r="G1" s="28"/>
      <c r="H1" s="28"/>
    </row>
    <row r="2" spans="2:8" ht="15.75" customHeight="1">
      <c r="B2" s="88" t="s">
        <v>95</v>
      </c>
      <c r="C2" s="88"/>
      <c r="D2" s="88"/>
      <c r="E2" s="88"/>
      <c r="F2" s="88"/>
      <c r="G2" s="88"/>
      <c r="H2" s="88"/>
    </row>
    <row r="3" spans="2:8" ht="18">
      <c r="B3" s="4"/>
      <c r="C3" s="4"/>
      <c r="D3" s="4"/>
      <c r="E3" s="4"/>
      <c r="F3" s="28"/>
      <c r="G3" s="28"/>
      <c r="H3" s="28"/>
    </row>
    <row r="4" spans="2:8" ht="25.5">
      <c r="B4" s="10" t="s">
        <v>4</v>
      </c>
      <c r="C4" s="10" t="s">
        <v>96</v>
      </c>
      <c r="D4" s="10" t="s">
        <v>6</v>
      </c>
      <c r="E4" s="10" t="s">
        <v>7</v>
      </c>
      <c r="F4" s="10" t="s">
        <v>97</v>
      </c>
      <c r="G4" s="10" t="s">
        <v>9</v>
      </c>
      <c r="H4" s="10" t="s">
        <v>10</v>
      </c>
    </row>
    <row r="5" spans="2:8"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 t="s">
        <v>11</v>
      </c>
      <c r="H5" s="10" t="s">
        <v>12</v>
      </c>
    </row>
    <row r="6" spans="2:8" ht="15.75" customHeight="1">
      <c r="B6" s="29" t="s">
        <v>93</v>
      </c>
      <c r="C6" s="30"/>
      <c r="D6" s="30"/>
      <c r="E6" s="30"/>
      <c r="F6" s="32"/>
      <c r="G6" s="32"/>
      <c r="H6" s="32"/>
    </row>
    <row r="7" spans="2:8" ht="15.75" customHeight="1">
      <c r="B7" s="29" t="s">
        <v>98</v>
      </c>
      <c r="C7" s="30"/>
      <c r="D7" s="30"/>
      <c r="E7" s="30"/>
      <c r="F7" s="32"/>
      <c r="G7" s="32"/>
      <c r="H7" s="32"/>
    </row>
    <row r="8" spans="2:8">
      <c r="B8" s="39" t="s">
        <v>99</v>
      </c>
      <c r="C8" s="44">
        <v>5832.21</v>
      </c>
      <c r="D8" s="44">
        <v>32438.49</v>
      </c>
      <c r="E8" s="30"/>
      <c r="F8" s="32">
        <v>12905.19</v>
      </c>
      <c r="G8" s="45">
        <f>F8/C8*100</f>
        <v>221.27443970638899</v>
      </c>
      <c r="H8" s="45">
        <f>F8/D8*100</f>
        <v>39.783571923354003</v>
      </c>
    </row>
    <row r="9" spans="2:8">
      <c r="B9" s="38" t="s">
        <v>14</v>
      </c>
      <c r="C9" s="30"/>
      <c r="D9" s="30"/>
      <c r="E9" s="30"/>
      <c r="F9" s="32"/>
      <c r="G9" s="32"/>
      <c r="H9" s="32"/>
    </row>
    <row r="10" spans="2:8">
      <c r="B10" s="36" t="s">
        <v>52</v>
      </c>
      <c r="C10" s="30"/>
      <c r="D10" s="30"/>
      <c r="E10" s="30"/>
      <c r="F10" s="32"/>
      <c r="G10" s="32"/>
      <c r="H10" s="32"/>
    </row>
    <row r="11" spans="2:8">
      <c r="B11" s="29" t="s">
        <v>14</v>
      </c>
      <c r="C11" s="30"/>
      <c r="D11" s="30"/>
      <c r="E11" s="31"/>
      <c r="F11" s="32"/>
      <c r="G11" s="32"/>
      <c r="H11" s="32"/>
    </row>
    <row r="12" spans="2:8">
      <c r="B12" s="34" t="s">
        <v>14</v>
      </c>
      <c r="C12" s="30"/>
      <c r="D12" s="30"/>
      <c r="E12" s="31"/>
      <c r="F12" s="32"/>
      <c r="G12" s="32"/>
      <c r="H12" s="32"/>
    </row>
    <row r="13" spans="2:8">
      <c r="B13" s="35" t="s">
        <v>52</v>
      </c>
      <c r="C13" s="30"/>
      <c r="D13" s="30"/>
      <c r="E13" s="31"/>
      <c r="F13" s="32"/>
      <c r="G13" s="32"/>
      <c r="H13" s="32"/>
    </row>
  </sheetData>
  <mergeCells count="1">
    <mergeCell ref="B2:H2"/>
  </mergeCells>
  <pageMargins left="0.7" right="0.7" top="0.75" bottom="0.75" header="0.3" footer="0.3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6"/>
  <sheetViews>
    <sheetView workbookViewId="0">
      <selection activeCell="H17" sqref="H17"/>
    </sheetView>
  </sheetViews>
  <sheetFormatPr defaultColWidth="9" defaultRowHeight="15"/>
  <cols>
    <col min="2" max="2" width="7.42578125" customWidth="1"/>
    <col min="3" max="4" width="8.42578125" customWidth="1"/>
    <col min="5" max="5" width="5.42578125" customWidth="1"/>
    <col min="6" max="10" width="25.28515625" customWidth="1"/>
    <col min="11" max="12" width="15.7109375" customWidth="1"/>
  </cols>
  <sheetData>
    <row r="1" spans="2:12" ht="18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8" customHeight="1">
      <c r="B2" s="88" t="s">
        <v>100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5.75" customHeight="1">
      <c r="B3" s="88" t="s">
        <v>101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2:12" ht="18">
      <c r="B4" s="4"/>
      <c r="C4" s="4"/>
      <c r="D4" s="4"/>
      <c r="E4" s="4"/>
      <c r="F4" s="4"/>
      <c r="G4" s="4"/>
      <c r="H4" s="4"/>
      <c r="I4" s="4"/>
      <c r="J4" s="28"/>
      <c r="K4" s="28"/>
      <c r="L4" s="28"/>
    </row>
    <row r="5" spans="2:12" ht="25.5" customHeight="1">
      <c r="B5" s="117" t="s">
        <v>4</v>
      </c>
      <c r="C5" s="118"/>
      <c r="D5" s="118"/>
      <c r="E5" s="118"/>
      <c r="F5" s="119"/>
      <c r="G5" s="8" t="s">
        <v>5</v>
      </c>
      <c r="H5" s="10" t="s">
        <v>6</v>
      </c>
      <c r="I5" s="8" t="s">
        <v>102</v>
      </c>
      <c r="J5" s="8" t="s">
        <v>8</v>
      </c>
      <c r="K5" s="8" t="s">
        <v>9</v>
      </c>
      <c r="L5" s="8" t="s">
        <v>10</v>
      </c>
    </row>
    <row r="6" spans="2:12">
      <c r="B6" s="117">
        <v>1</v>
      </c>
      <c r="C6" s="118"/>
      <c r="D6" s="118"/>
      <c r="E6" s="118"/>
      <c r="F6" s="119"/>
      <c r="G6" s="8">
        <v>2</v>
      </c>
      <c r="H6" s="8">
        <v>3</v>
      </c>
      <c r="I6" s="8">
        <v>4</v>
      </c>
      <c r="J6" s="8">
        <v>5</v>
      </c>
      <c r="K6" s="8" t="s">
        <v>11</v>
      </c>
      <c r="L6" s="8" t="s">
        <v>12</v>
      </c>
    </row>
    <row r="7" spans="2:12" ht="25.5">
      <c r="B7" s="29">
        <v>8</v>
      </c>
      <c r="C7" s="29"/>
      <c r="D7" s="29"/>
      <c r="E7" s="29"/>
      <c r="F7" s="29" t="s">
        <v>103</v>
      </c>
      <c r="G7" s="30"/>
      <c r="H7" s="30"/>
      <c r="I7" s="30"/>
      <c r="J7" s="32"/>
      <c r="K7" s="32"/>
      <c r="L7" s="32"/>
    </row>
    <row r="8" spans="2:12">
      <c r="B8" s="29"/>
      <c r="C8" s="35">
        <v>84</v>
      </c>
      <c r="D8" s="35"/>
      <c r="E8" s="35"/>
      <c r="F8" s="35" t="s">
        <v>104</v>
      </c>
      <c r="G8" s="30"/>
      <c r="H8" s="30"/>
      <c r="I8" s="30"/>
      <c r="J8" s="32"/>
      <c r="K8" s="32"/>
      <c r="L8" s="32"/>
    </row>
    <row r="9" spans="2:12" ht="51">
      <c r="B9" s="36"/>
      <c r="C9" s="36"/>
      <c r="D9" s="36">
        <v>841</v>
      </c>
      <c r="E9" s="36"/>
      <c r="F9" s="84" t="s">
        <v>105</v>
      </c>
      <c r="G9" s="30"/>
      <c r="H9" s="30"/>
      <c r="I9" s="30"/>
      <c r="J9" s="32"/>
      <c r="K9" s="32"/>
      <c r="L9" s="32"/>
    </row>
    <row r="10" spans="2:12" ht="25.5">
      <c r="B10" s="36"/>
      <c r="C10" s="36"/>
      <c r="D10" s="36"/>
      <c r="E10" s="36">
        <v>8413</v>
      </c>
      <c r="F10" s="84" t="s">
        <v>106</v>
      </c>
      <c r="G10" s="30"/>
      <c r="H10" s="30"/>
      <c r="I10" s="30"/>
      <c r="J10" s="32"/>
      <c r="K10" s="32"/>
      <c r="L10" s="32"/>
    </row>
    <row r="11" spans="2:12">
      <c r="B11" s="36"/>
      <c r="C11" s="36"/>
      <c r="D11" s="36"/>
      <c r="E11" s="82" t="s">
        <v>48</v>
      </c>
      <c r="F11" s="39"/>
      <c r="G11" s="30"/>
      <c r="H11" s="30"/>
      <c r="I11" s="30"/>
      <c r="J11" s="32"/>
      <c r="K11" s="32"/>
      <c r="L11" s="32"/>
    </row>
    <row r="12" spans="2:12" ht="25.5">
      <c r="B12" s="40">
        <v>5</v>
      </c>
      <c r="C12" s="41"/>
      <c r="D12" s="41"/>
      <c r="E12" s="41"/>
      <c r="F12" s="42" t="s">
        <v>107</v>
      </c>
      <c r="G12" s="30"/>
      <c r="H12" s="30"/>
      <c r="I12" s="30"/>
      <c r="J12" s="32"/>
      <c r="K12" s="32"/>
      <c r="L12" s="32"/>
    </row>
    <row r="13" spans="2:12" ht="25.5">
      <c r="B13" s="35"/>
      <c r="C13" s="35">
        <v>54</v>
      </c>
      <c r="D13" s="35"/>
      <c r="E13" s="35"/>
      <c r="F13" s="43" t="s">
        <v>108</v>
      </c>
      <c r="G13" s="30"/>
      <c r="H13" s="30"/>
      <c r="I13" s="31"/>
      <c r="J13" s="32"/>
      <c r="K13" s="32"/>
      <c r="L13" s="32"/>
    </row>
    <row r="14" spans="2:12" ht="63.75">
      <c r="B14" s="35"/>
      <c r="C14" s="35"/>
      <c r="D14" s="35">
        <v>541</v>
      </c>
      <c r="E14" s="37"/>
      <c r="F14" s="84" t="s">
        <v>109</v>
      </c>
      <c r="G14" s="30"/>
      <c r="H14" s="30"/>
      <c r="I14" s="31"/>
      <c r="J14" s="32"/>
      <c r="K14" s="32"/>
      <c r="L14" s="32"/>
    </row>
    <row r="15" spans="2:12" ht="38.25">
      <c r="B15" s="35"/>
      <c r="C15" s="35"/>
      <c r="D15" s="35"/>
      <c r="E15" s="37">
        <v>5413</v>
      </c>
      <c r="F15" s="84" t="s">
        <v>110</v>
      </c>
      <c r="G15" s="30"/>
      <c r="H15" s="30"/>
      <c r="I15" s="31"/>
      <c r="J15" s="32"/>
      <c r="K15" s="32"/>
      <c r="L15" s="32"/>
    </row>
    <row r="16" spans="2:12">
      <c r="B16" s="36" t="s">
        <v>52</v>
      </c>
      <c r="C16" s="41"/>
      <c r="D16" s="41"/>
      <c r="E16" s="41"/>
      <c r="F16" s="42" t="s">
        <v>48</v>
      </c>
      <c r="G16" s="30"/>
      <c r="H16" s="30"/>
      <c r="I16" s="30"/>
      <c r="J16" s="32"/>
      <c r="K16" s="32"/>
      <c r="L16" s="32"/>
    </row>
  </sheetData>
  <mergeCells count="4">
    <mergeCell ref="B2:L2"/>
    <mergeCell ref="B3:L3"/>
    <mergeCell ref="B5:F5"/>
    <mergeCell ref="B6:F6"/>
  </mergeCells>
  <pageMargins left="0.7" right="0.7" top="0.75" bottom="0.75" header="0.3" footer="0.3"/>
  <pageSetup paperSize="9" scale="66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opLeftCell="A25" workbookViewId="0">
      <selection activeCell="H26" sqref="H26"/>
    </sheetView>
  </sheetViews>
  <sheetFormatPr defaultColWidth="9"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4"/>
      <c r="C1" s="4"/>
      <c r="D1" s="4"/>
      <c r="E1" s="4"/>
      <c r="F1" s="28"/>
      <c r="G1" s="28"/>
      <c r="H1" s="28"/>
    </row>
    <row r="2" spans="2:8" ht="15.75" customHeight="1">
      <c r="B2" s="88" t="s">
        <v>111</v>
      </c>
      <c r="C2" s="88"/>
      <c r="D2" s="88"/>
      <c r="E2" s="88"/>
      <c r="F2" s="88"/>
      <c r="G2" s="88"/>
      <c r="H2" s="88"/>
    </row>
    <row r="3" spans="2:8" ht="18">
      <c r="B3" s="4"/>
      <c r="C3" s="4"/>
      <c r="D3" s="4"/>
      <c r="E3" s="4"/>
      <c r="F3" s="28"/>
      <c r="G3" s="28"/>
      <c r="H3" s="28"/>
    </row>
    <row r="4" spans="2:8" ht="25.5"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spans="2:8"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 t="s">
        <v>11</v>
      </c>
      <c r="H5" s="10" t="s">
        <v>12</v>
      </c>
    </row>
    <row r="6" spans="2:8">
      <c r="B6" s="29" t="s">
        <v>112</v>
      </c>
      <c r="C6" s="30" t="s">
        <v>14</v>
      </c>
      <c r="D6" s="30" t="s">
        <v>14</v>
      </c>
      <c r="E6" s="31"/>
      <c r="F6" s="32" t="s">
        <v>14</v>
      </c>
      <c r="G6" s="32" t="s">
        <v>14</v>
      </c>
      <c r="H6" s="32" t="s">
        <v>14</v>
      </c>
    </row>
    <row r="7" spans="2:8">
      <c r="B7" s="29" t="s">
        <v>86</v>
      </c>
      <c r="C7" s="30" t="s">
        <v>14</v>
      </c>
      <c r="D7" s="30" t="s">
        <v>14</v>
      </c>
      <c r="E7" s="30"/>
      <c r="F7" s="32" t="s">
        <v>14</v>
      </c>
      <c r="G7" s="32" t="s">
        <v>14</v>
      </c>
      <c r="H7" s="32" t="s">
        <v>14</v>
      </c>
    </row>
    <row r="8" spans="2:8">
      <c r="B8" s="87" t="s">
        <v>113</v>
      </c>
      <c r="C8" s="30" t="s">
        <v>14</v>
      </c>
      <c r="D8" s="30" t="s">
        <v>14</v>
      </c>
      <c r="E8" s="30"/>
      <c r="F8" s="32" t="s">
        <v>14</v>
      </c>
      <c r="G8" s="32" t="s">
        <v>14</v>
      </c>
      <c r="H8" s="32" t="s">
        <v>14</v>
      </c>
    </row>
    <row r="9" spans="2:8">
      <c r="B9" s="33" t="s">
        <v>114</v>
      </c>
      <c r="C9" s="30"/>
      <c r="D9" s="30"/>
      <c r="E9" s="30"/>
      <c r="F9" s="32"/>
      <c r="G9" s="32"/>
      <c r="H9" s="32" t="s">
        <v>14</v>
      </c>
    </row>
    <row r="10" spans="2:8">
      <c r="B10" s="33" t="s">
        <v>48</v>
      </c>
      <c r="C10" s="30"/>
      <c r="D10" s="30"/>
      <c r="E10" s="30"/>
      <c r="F10" s="32"/>
      <c r="G10" s="32"/>
      <c r="H10" s="32" t="s">
        <v>14</v>
      </c>
    </row>
    <row r="11" spans="2:8">
      <c r="B11" s="29" t="s">
        <v>89</v>
      </c>
      <c r="C11" s="30"/>
      <c r="D11" s="30" t="s">
        <v>14</v>
      </c>
      <c r="E11" s="31"/>
      <c r="F11" s="32"/>
      <c r="G11" s="32"/>
      <c r="H11" s="32" t="s">
        <v>14</v>
      </c>
    </row>
    <row r="12" spans="2:8">
      <c r="B12" s="34" t="s">
        <v>115</v>
      </c>
      <c r="C12" s="30"/>
      <c r="D12" s="30" t="s">
        <v>14</v>
      </c>
      <c r="E12" s="31"/>
      <c r="F12" s="32"/>
      <c r="G12" s="32"/>
      <c r="H12" s="32" t="s">
        <v>14</v>
      </c>
    </row>
    <row r="13" spans="2:8">
      <c r="B13" s="29" t="s">
        <v>91</v>
      </c>
      <c r="C13" s="30"/>
      <c r="D13" s="30"/>
      <c r="E13" s="31"/>
      <c r="F13" s="32" t="s">
        <v>14</v>
      </c>
      <c r="G13" s="32"/>
      <c r="H13" s="32" t="s">
        <v>14</v>
      </c>
    </row>
    <row r="14" spans="2:8">
      <c r="B14" s="34" t="s">
        <v>116</v>
      </c>
      <c r="C14" s="30"/>
      <c r="D14" s="30"/>
      <c r="E14" s="31"/>
      <c r="F14" s="32" t="s">
        <v>14</v>
      </c>
      <c r="G14" s="32"/>
      <c r="H14" s="32" t="s">
        <v>14</v>
      </c>
    </row>
    <row r="15" spans="2:8">
      <c r="B15" s="35" t="s">
        <v>52</v>
      </c>
      <c r="C15" s="30"/>
      <c r="D15" s="30"/>
      <c r="E15" s="31"/>
      <c r="F15" s="32"/>
      <c r="G15" s="32"/>
      <c r="H15" s="32" t="s">
        <v>14</v>
      </c>
    </row>
    <row r="16" spans="2:8">
      <c r="B16" s="34"/>
      <c r="C16" s="30"/>
      <c r="D16" s="30"/>
      <c r="E16" s="31"/>
      <c r="F16" s="32"/>
      <c r="G16" s="32"/>
      <c r="H16" s="32" t="s">
        <v>14</v>
      </c>
    </row>
    <row r="17" spans="2:8" ht="15.75" customHeight="1">
      <c r="B17" s="29" t="s">
        <v>117</v>
      </c>
      <c r="C17" s="30" t="s">
        <v>14</v>
      </c>
      <c r="D17" s="30">
        <v>0</v>
      </c>
      <c r="E17" s="31"/>
      <c r="F17" s="32" t="s">
        <v>14</v>
      </c>
      <c r="G17" s="32" t="s">
        <v>14</v>
      </c>
      <c r="H17" s="32" t="s">
        <v>14</v>
      </c>
    </row>
    <row r="18" spans="2:8" ht="15.75" customHeight="1">
      <c r="B18" s="29" t="s">
        <v>86</v>
      </c>
      <c r="C18" s="30" t="s">
        <v>14</v>
      </c>
      <c r="D18" s="30" t="s">
        <v>14</v>
      </c>
      <c r="E18" s="30"/>
      <c r="F18" s="32" t="s">
        <v>14</v>
      </c>
      <c r="G18" s="32" t="s">
        <v>14</v>
      </c>
      <c r="H18" s="32" t="s">
        <v>14</v>
      </c>
    </row>
    <row r="19" spans="2:8">
      <c r="B19" s="87" t="s">
        <v>113</v>
      </c>
      <c r="C19" s="30" t="s">
        <v>14</v>
      </c>
      <c r="D19" s="30" t="s">
        <v>14</v>
      </c>
      <c r="E19" s="30"/>
      <c r="F19" s="32" t="s">
        <v>14</v>
      </c>
      <c r="G19" s="32" t="s">
        <v>14</v>
      </c>
      <c r="H19" s="32" t="s">
        <v>14</v>
      </c>
    </row>
    <row r="20" spans="2:8">
      <c r="B20" s="33" t="s">
        <v>114</v>
      </c>
      <c r="C20" s="30" t="s">
        <v>14</v>
      </c>
      <c r="D20" s="30" t="s">
        <v>14</v>
      </c>
      <c r="E20" s="30"/>
      <c r="F20" s="32"/>
      <c r="G20" s="32"/>
      <c r="H20" s="32" t="s">
        <v>14</v>
      </c>
    </row>
    <row r="21" spans="2:8">
      <c r="B21" s="33" t="s">
        <v>48</v>
      </c>
      <c r="C21" s="30"/>
      <c r="D21" s="30"/>
      <c r="E21" s="30"/>
      <c r="F21" s="32"/>
      <c r="G21" s="32"/>
      <c r="H21" s="32" t="s">
        <v>14</v>
      </c>
    </row>
    <row r="22" spans="2:8">
      <c r="B22" s="29" t="s">
        <v>89</v>
      </c>
      <c r="C22" s="30"/>
      <c r="D22" s="30" t="s">
        <v>14</v>
      </c>
      <c r="E22" s="31"/>
      <c r="F22" s="32" t="s">
        <v>14</v>
      </c>
      <c r="G22" s="32"/>
      <c r="H22" s="32" t="s">
        <v>14</v>
      </c>
    </row>
    <row r="23" spans="2:8">
      <c r="B23" s="34" t="s">
        <v>118</v>
      </c>
      <c r="C23" s="30"/>
      <c r="D23" s="30" t="s">
        <v>14</v>
      </c>
      <c r="E23" s="31"/>
      <c r="F23" s="32" t="s">
        <v>14</v>
      </c>
      <c r="G23" s="32"/>
      <c r="H23" s="32" t="s">
        <v>14</v>
      </c>
    </row>
    <row r="24" spans="2:8">
      <c r="B24" s="29" t="s">
        <v>91</v>
      </c>
      <c r="C24" s="30"/>
      <c r="D24" s="30" t="s">
        <v>14</v>
      </c>
      <c r="E24" s="31"/>
      <c r="F24" s="32" t="s">
        <v>14</v>
      </c>
      <c r="G24" s="32"/>
      <c r="H24" s="32" t="s">
        <v>14</v>
      </c>
    </row>
    <row r="25" spans="2:8">
      <c r="B25" s="34" t="s">
        <v>119</v>
      </c>
      <c r="C25" s="30"/>
      <c r="D25" s="30" t="s">
        <v>14</v>
      </c>
      <c r="E25" s="31"/>
      <c r="F25" s="32" t="s">
        <v>14</v>
      </c>
      <c r="G25" s="32"/>
      <c r="H25" s="32" t="s">
        <v>14</v>
      </c>
    </row>
    <row r="26" spans="2:8">
      <c r="B26" s="35" t="s">
        <v>52</v>
      </c>
      <c r="C26" s="30"/>
      <c r="D26" s="30"/>
      <c r="E26" s="31"/>
      <c r="F26" s="32"/>
      <c r="G26" s="32"/>
      <c r="H26" s="32"/>
    </row>
    <row r="28" spans="2:8">
      <c r="B28" t="s">
        <v>120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0"/>
  <sheetViews>
    <sheetView tabSelected="1" topLeftCell="A39" workbookViewId="0">
      <selection activeCell="I9" sqref="I9"/>
    </sheetView>
  </sheetViews>
  <sheetFormatPr defaultColWidth="9" defaultRowHeight="15"/>
  <cols>
    <col min="2" max="2" width="7.42578125" customWidth="1"/>
    <col min="3" max="3" width="8.42578125" customWidth="1"/>
    <col min="4" max="4" width="26.42578125" customWidth="1"/>
    <col min="5" max="5" width="45.28515625" customWidth="1"/>
    <col min="6" max="6" width="25.28515625" style="3" customWidth="1"/>
    <col min="7" max="7" width="19.140625" customWidth="1"/>
    <col min="8" max="8" width="25.28515625" style="3" customWidth="1"/>
    <col min="9" max="9" width="12.85546875" customWidth="1"/>
  </cols>
  <sheetData>
    <row r="1" spans="2:9" ht="18">
      <c r="B1" s="4"/>
      <c r="C1" s="4"/>
      <c r="E1" s="4"/>
      <c r="F1" s="5"/>
      <c r="G1" s="4"/>
      <c r="H1" s="5"/>
      <c r="I1" s="28"/>
    </row>
    <row r="2" spans="2:9" ht="18" customHeight="1">
      <c r="B2" s="88" t="s">
        <v>121</v>
      </c>
      <c r="C2" s="120"/>
      <c r="D2" s="120"/>
      <c r="E2" s="120"/>
      <c r="F2" s="121"/>
      <c r="G2" s="120"/>
      <c r="H2" s="121"/>
      <c r="I2" s="120"/>
    </row>
    <row r="3" spans="2:9" ht="18">
      <c r="B3" s="4"/>
      <c r="C3" s="4"/>
      <c r="D3" s="4"/>
      <c r="E3" s="4"/>
      <c r="F3" s="5"/>
      <c r="G3" s="4"/>
      <c r="H3" s="5"/>
      <c r="I3" s="28"/>
    </row>
    <row r="4" spans="2:9" ht="15.75">
      <c r="B4" s="122" t="s">
        <v>122</v>
      </c>
      <c r="C4" s="122"/>
      <c r="D4" s="122"/>
      <c r="E4" s="122"/>
      <c r="F4" s="123"/>
      <c r="G4" s="122"/>
      <c r="H4" s="123"/>
      <c r="I4" s="122"/>
    </row>
    <row r="5" spans="2:9" ht="18">
      <c r="B5" s="4"/>
      <c r="C5" s="4"/>
      <c r="D5" s="4"/>
      <c r="E5" s="4"/>
      <c r="F5" s="5"/>
      <c r="G5" s="4"/>
      <c r="H5" s="5"/>
      <c r="I5" s="28"/>
    </row>
    <row r="6" spans="2:9" ht="25.5">
      <c r="B6" s="117" t="s">
        <v>4</v>
      </c>
      <c r="C6" s="118"/>
      <c r="D6" s="118"/>
      <c r="E6" s="119"/>
      <c r="F6" s="9" t="s">
        <v>6</v>
      </c>
      <c r="G6" s="10" t="s">
        <v>7</v>
      </c>
      <c r="H6" s="9" t="s">
        <v>123</v>
      </c>
      <c r="I6" s="10" t="s">
        <v>10</v>
      </c>
    </row>
    <row r="7" spans="2:9" s="1" customFormat="1" ht="15.75" customHeight="1">
      <c r="B7" s="124">
        <v>1</v>
      </c>
      <c r="C7" s="125"/>
      <c r="D7" s="125"/>
      <c r="E7" s="126"/>
      <c r="F7" s="11">
        <v>2</v>
      </c>
      <c r="G7" s="12">
        <v>3</v>
      </c>
      <c r="H7" s="11">
        <v>4</v>
      </c>
      <c r="I7" s="12" t="s">
        <v>124</v>
      </c>
    </row>
    <row r="8" spans="2:9" s="2" customFormat="1" ht="30" customHeight="1">
      <c r="B8" s="127">
        <v>50784</v>
      </c>
      <c r="C8" s="128"/>
      <c r="D8" s="129"/>
      <c r="E8" s="15" t="s">
        <v>125</v>
      </c>
      <c r="F8" s="16">
        <f>SUM(F9:F11)</f>
        <v>32438.49</v>
      </c>
      <c r="G8" s="17" t="s">
        <v>14</v>
      </c>
      <c r="H8" s="16">
        <f>SUM(H9:H11)</f>
        <v>12905.19</v>
      </c>
      <c r="I8" s="20">
        <f>H8/F8*100</f>
        <v>39.783571923354003</v>
      </c>
    </row>
    <row r="9" spans="2:9" s="2" customFormat="1" ht="30" customHeight="1">
      <c r="B9" s="127" t="s">
        <v>126</v>
      </c>
      <c r="C9" s="128"/>
      <c r="D9" s="129"/>
      <c r="E9" s="18" t="s">
        <v>127</v>
      </c>
      <c r="F9" s="16">
        <f>F14+F36+F38+F43+F47+F51</f>
        <v>26233.59</v>
      </c>
      <c r="G9" s="17" t="s">
        <v>14</v>
      </c>
      <c r="H9" s="16">
        <f>H14+H42</f>
        <v>11498.4</v>
      </c>
      <c r="I9" s="20">
        <f t="shared" ref="I9:I40" si="0">H9/F9*100</f>
        <v>43.8308291011638</v>
      </c>
    </row>
    <row r="10" spans="2:9" s="2" customFormat="1" ht="30" customHeight="1">
      <c r="B10" s="130" t="s">
        <v>89</v>
      </c>
      <c r="C10" s="130"/>
      <c r="D10" s="130"/>
      <c r="E10" s="18" t="s">
        <v>128</v>
      </c>
      <c r="F10" s="16">
        <f>F15</f>
        <v>132.86000000000001</v>
      </c>
      <c r="G10" s="17" t="s">
        <v>14</v>
      </c>
      <c r="H10" s="16">
        <f t="shared" ref="H10" si="1">H15</f>
        <v>26.51</v>
      </c>
      <c r="I10" s="20">
        <f t="shared" si="0"/>
        <v>19.953334336895999</v>
      </c>
    </row>
    <row r="11" spans="2:9" s="2" customFormat="1" ht="30" customHeight="1">
      <c r="B11" s="127" t="s">
        <v>91</v>
      </c>
      <c r="C11" s="128"/>
      <c r="D11" s="129"/>
      <c r="E11" s="15" t="s">
        <v>129</v>
      </c>
      <c r="F11" s="16">
        <f>F35+F58</f>
        <v>6072.04</v>
      </c>
      <c r="G11" s="19" t="s">
        <v>14</v>
      </c>
      <c r="H11" s="20">
        <f>H35</f>
        <v>1380.28</v>
      </c>
      <c r="I11" s="20">
        <f t="shared" si="0"/>
        <v>22.731734310050701</v>
      </c>
    </row>
    <row r="12" spans="2:9" s="2" customFormat="1" ht="30" customHeight="1">
      <c r="B12" s="127">
        <v>1000</v>
      </c>
      <c r="C12" s="128"/>
      <c r="D12" s="129"/>
      <c r="E12" s="15" t="s">
        <v>130</v>
      </c>
      <c r="F12" s="16">
        <v>32438</v>
      </c>
      <c r="G12" s="19"/>
      <c r="H12" s="20">
        <v>0</v>
      </c>
      <c r="I12" s="20">
        <f t="shared" si="0"/>
        <v>0</v>
      </c>
    </row>
    <row r="13" spans="2:9" s="2" customFormat="1" ht="30" customHeight="1">
      <c r="B13" s="131" t="s">
        <v>131</v>
      </c>
      <c r="C13" s="132"/>
      <c r="D13" s="133"/>
      <c r="E13" s="21" t="s">
        <v>132</v>
      </c>
      <c r="F13" s="22">
        <f>F14+F15</f>
        <v>23911.09</v>
      </c>
      <c r="G13" s="23" t="s">
        <v>14</v>
      </c>
      <c r="H13" s="22">
        <f t="shared" ref="H13" si="2">H14+H15</f>
        <v>11421.55</v>
      </c>
      <c r="I13" s="20">
        <f t="shared" si="0"/>
        <v>47.7667475635782</v>
      </c>
    </row>
    <row r="14" spans="2:9" s="2" customFormat="1" ht="30" customHeight="1">
      <c r="B14" s="130" t="s">
        <v>133</v>
      </c>
      <c r="C14" s="130"/>
      <c r="D14" s="130"/>
      <c r="E14" s="18" t="s">
        <v>132</v>
      </c>
      <c r="F14" s="16">
        <f>F16+F20+F30-F15</f>
        <v>23778.23</v>
      </c>
      <c r="G14" s="17" t="s">
        <v>14</v>
      </c>
      <c r="H14" s="16">
        <f>H16+H20+H30-H31</f>
        <v>11395.04</v>
      </c>
      <c r="I14" s="20">
        <f t="shared" si="0"/>
        <v>47.922154003893503</v>
      </c>
    </row>
    <row r="15" spans="2:9" s="2" customFormat="1" ht="30" customHeight="1">
      <c r="B15" s="13" t="s">
        <v>134</v>
      </c>
      <c r="C15" s="14" t="s">
        <v>135</v>
      </c>
      <c r="D15" s="15" t="s">
        <v>136</v>
      </c>
      <c r="E15" s="18" t="s">
        <v>132</v>
      </c>
      <c r="F15" s="16">
        <v>132.86000000000001</v>
      </c>
      <c r="G15" s="19"/>
      <c r="H15" s="20">
        <v>26.51</v>
      </c>
      <c r="I15" s="20">
        <f t="shared" si="0"/>
        <v>19.953334336895999</v>
      </c>
    </row>
    <row r="16" spans="2:9" s="2" customFormat="1" ht="30" customHeight="1">
      <c r="B16" s="131" t="s">
        <v>137</v>
      </c>
      <c r="C16" s="132"/>
      <c r="D16" s="133"/>
      <c r="E16" s="18" t="s">
        <v>132</v>
      </c>
      <c r="F16" s="16">
        <f>SUM(F17:F19)</f>
        <v>17376.73</v>
      </c>
      <c r="G16" s="17" t="s">
        <v>14</v>
      </c>
      <c r="H16" s="16">
        <f t="shared" ref="H16" si="3">SUM(H17:H19)</f>
        <v>8483.76</v>
      </c>
      <c r="I16" s="20">
        <f t="shared" si="0"/>
        <v>48.822534504478099</v>
      </c>
    </row>
    <row r="17" spans="2:9" s="2" customFormat="1" ht="30" customHeight="1">
      <c r="B17" s="13">
        <v>3111</v>
      </c>
      <c r="C17" s="24" t="s">
        <v>138</v>
      </c>
      <c r="D17" s="15" t="s">
        <v>139</v>
      </c>
      <c r="E17" s="25" t="s">
        <v>132</v>
      </c>
      <c r="F17" s="16">
        <v>14346.01</v>
      </c>
      <c r="G17" s="19"/>
      <c r="H17" s="20">
        <v>7136.29</v>
      </c>
      <c r="I17" s="20">
        <f t="shared" si="0"/>
        <v>49.744075181879801</v>
      </c>
    </row>
    <row r="18" spans="2:9" s="2" customFormat="1" ht="30" customHeight="1">
      <c r="B18" s="13">
        <v>3121</v>
      </c>
      <c r="C18" s="14" t="s">
        <v>138</v>
      </c>
      <c r="D18" s="15" t="s">
        <v>59</v>
      </c>
      <c r="E18" s="25" t="s">
        <v>132</v>
      </c>
      <c r="F18" s="16">
        <v>663.62</v>
      </c>
      <c r="G18" s="19"/>
      <c r="H18" s="20">
        <v>170</v>
      </c>
      <c r="I18" s="20">
        <f t="shared" si="0"/>
        <v>25.6170700099455</v>
      </c>
    </row>
    <row r="19" spans="2:9" s="2" customFormat="1" ht="30" customHeight="1">
      <c r="B19" s="13">
        <v>3132</v>
      </c>
      <c r="C19" s="14" t="s">
        <v>138</v>
      </c>
      <c r="D19" s="15" t="s">
        <v>140</v>
      </c>
      <c r="E19" s="25" t="s">
        <v>132</v>
      </c>
      <c r="F19" s="16">
        <v>2367.1</v>
      </c>
      <c r="G19" s="19"/>
      <c r="H19" s="20">
        <v>1177.47</v>
      </c>
      <c r="I19" s="20">
        <f t="shared" si="0"/>
        <v>49.743145621224301</v>
      </c>
    </row>
    <row r="20" spans="2:9" s="2" customFormat="1" ht="30" customHeight="1">
      <c r="B20" s="131" t="s">
        <v>141</v>
      </c>
      <c r="C20" s="132"/>
      <c r="D20" s="133"/>
      <c r="E20" s="15" t="s">
        <v>132</v>
      </c>
      <c r="F20" s="16">
        <f>SUM(F21:F29)</f>
        <v>6202.54</v>
      </c>
      <c r="G20" s="17" t="s">
        <v>14</v>
      </c>
      <c r="H20" s="16">
        <f t="shared" ref="H20" si="4">SUM(H21:H29)</f>
        <v>2764.07</v>
      </c>
      <c r="I20" s="20">
        <f t="shared" si="0"/>
        <v>44.563517526690703</v>
      </c>
    </row>
    <row r="21" spans="2:9" s="2" customFormat="1" ht="30" customHeight="1">
      <c r="B21" s="13">
        <v>3211</v>
      </c>
      <c r="C21" s="14" t="s">
        <v>142</v>
      </c>
      <c r="D21" s="15" t="s">
        <v>143</v>
      </c>
      <c r="E21" s="15" t="s">
        <v>132</v>
      </c>
      <c r="F21" s="16">
        <v>132.72</v>
      </c>
      <c r="G21" s="19"/>
      <c r="H21" s="20"/>
      <c r="I21" s="20">
        <f t="shared" si="0"/>
        <v>0</v>
      </c>
    </row>
    <row r="22" spans="2:9" s="2" customFormat="1" ht="30" customHeight="1">
      <c r="B22" s="13">
        <v>3212</v>
      </c>
      <c r="C22" s="14" t="s">
        <v>144</v>
      </c>
      <c r="D22" s="15" t="s">
        <v>145</v>
      </c>
      <c r="E22" s="15" t="s">
        <v>132</v>
      </c>
      <c r="F22" s="16">
        <v>3083.42</v>
      </c>
      <c r="G22" s="19"/>
      <c r="H22" s="20">
        <v>1284.75</v>
      </c>
      <c r="I22" s="20">
        <f t="shared" si="0"/>
        <v>41.666396403992998</v>
      </c>
    </row>
    <row r="23" spans="2:9" s="2" customFormat="1" ht="30" customHeight="1">
      <c r="B23" s="13">
        <v>3221</v>
      </c>
      <c r="C23" s="14" t="s">
        <v>138</v>
      </c>
      <c r="D23" s="15" t="s">
        <v>146</v>
      </c>
      <c r="E23" s="15" t="s">
        <v>132</v>
      </c>
      <c r="F23" s="16">
        <v>530.89</v>
      </c>
      <c r="G23" s="19"/>
      <c r="H23" s="20">
        <v>191.83</v>
      </c>
      <c r="I23" s="20">
        <f t="shared" si="0"/>
        <v>36.133662340597901</v>
      </c>
    </row>
    <row r="24" spans="2:9" s="2" customFormat="1" ht="30" customHeight="1">
      <c r="B24" s="13">
        <v>3221</v>
      </c>
      <c r="C24" s="14" t="s">
        <v>147</v>
      </c>
      <c r="D24" s="15" t="s">
        <v>146</v>
      </c>
      <c r="E24" s="15" t="s">
        <v>132</v>
      </c>
      <c r="F24" s="16">
        <v>132.86000000000001</v>
      </c>
      <c r="G24" s="19"/>
      <c r="H24" s="20"/>
      <c r="I24" s="20">
        <f t="shared" si="0"/>
        <v>0</v>
      </c>
    </row>
    <row r="25" spans="2:9" s="2" customFormat="1" ht="30" customHeight="1">
      <c r="B25" s="13">
        <v>3231</v>
      </c>
      <c r="C25" s="14" t="s">
        <v>138</v>
      </c>
      <c r="D25" s="15" t="s">
        <v>148</v>
      </c>
      <c r="E25" s="15" t="s">
        <v>132</v>
      </c>
      <c r="F25" s="16">
        <v>66.36</v>
      </c>
      <c r="G25" s="19"/>
      <c r="H25" s="20">
        <v>8.84</v>
      </c>
      <c r="I25" s="20">
        <f t="shared" si="0"/>
        <v>13.321277878239901</v>
      </c>
    </row>
    <row r="26" spans="2:9" s="2" customFormat="1" ht="30" customHeight="1">
      <c r="B26" s="13">
        <v>3237</v>
      </c>
      <c r="C26" s="14" t="s">
        <v>138</v>
      </c>
      <c r="D26" s="15" t="s">
        <v>149</v>
      </c>
      <c r="E26" s="15" t="s">
        <v>132</v>
      </c>
      <c r="F26" s="16">
        <v>1592.67</v>
      </c>
      <c r="G26" s="19"/>
      <c r="H26" s="20">
        <v>796.32</v>
      </c>
      <c r="I26" s="20">
        <f t="shared" si="0"/>
        <v>49.999058185311497</v>
      </c>
    </row>
    <row r="27" spans="2:9" s="2" customFormat="1" ht="30" customHeight="1">
      <c r="B27" s="13">
        <v>3238</v>
      </c>
      <c r="C27" s="14" t="s">
        <v>138</v>
      </c>
      <c r="D27" s="15" t="s">
        <v>71</v>
      </c>
      <c r="E27" s="15" t="s">
        <v>132</v>
      </c>
      <c r="F27" s="16">
        <v>132.72</v>
      </c>
      <c r="G27" s="19"/>
      <c r="H27" s="20">
        <v>207.4</v>
      </c>
      <c r="I27" s="20">
        <f t="shared" si="0"/>
        <v>156.268836648583</v>
      </c>
    </row>
    <row r="28" spans="2:9" s="2" customFormat="1" ht="30" customHeight="1">
      <c r="B28" s="13">
        <v>3293</v>
      </c>
      <c r="C28" s="14" t="s">
        <v>138</v>
      </c>
      <c r="D28" s="15" t="s">
        <v>73</v>
      </c>
      <c r="E28" s="15" t="s">
        <v>132</v>
      </c>
      <c r="F28" s="16">
        <v>265.45</v>
      </c>
      <c r="G28" s="19"/>
      <c r="H28" s="20">
        <v>168.73</v>
      </c>
      <c r="I28" s="20">
        <f t="shared" si="0"/>
        <v>63.5637596534187</v>
      </c>
    </row>
    <row r="29" spans="2:9" s="2" customFormat="1" ht="30" customHeight="1">
      <c r="B29" s="13">
        <v>3295</v>
      </c>
      <c r="C29" s="14" t="s">
        <v>138</v>
      </c>
      <c r="D29" s="15" t="s">
        <v>150</v>
      </c>
      <c r="E29" s="15" t="s">
        <v>132</v>
      </c>
      <c r="F29" s="16">
        <v>265.45</v>
      </c>
      <c r="G29" s="19"/>
      <c r="H29" s="20">
        <v>106.2</v>
      </c>
      <c r="I29" s="20">
        <f t="shared" si="0"/>
        <v>40.007534375588598</v>
      </c>
    </row>
    <row r="30" spans="2:9" s="2" customFormat="1" ht="30" customHeight="1">
      <c r="B30" s="131" t="s">
        <v>151</v>
      </c>
      <c r="C30" s="132"/>
      <c r="D30" s="133"/>
      <c r="E30" s="15" t="s">
        <v>132</v>
      </c>
      <c r="F30" s="16">
        <f>SUM(F31:F32)</f>
        <v>331.82</v>
      </c>
      <c r="G30" s="17" t="s">
        <v>14</v>
      </c>
      <c r="H30" s="16">
        <f t="shared" ref="H30" si="5">SUM(H31:H32)</f>
        <v>173.72</v>
      </c>
      <c r="I30" s="20">
        <f t="shared" si="0"/>
        <v>52.3536857332289</v>
      </c>
    </row>
    <row r="31" spans="2:9" s="2" customFormat="1" ht="30" customHeight="1">
      <c r="B31" s="13">
        <v>3431</v>
      </c>
      <c r="C31" s="14" t="s">
        <v>147</v>
      </c>
      <c r="D31" s="15" t="s">
        <v>77</v>
      </c>
      <c r="E31" s="15" t="s">
        <v>132</v>
      </c>
      <c r="F31" s="16">
        <v>0</v>
      </c>
      <c r="G31" s="19"/>
      <c r="H31" s="20">
        <v>26.51</v>
      </c>
      <c r="I31" s="20">
        <v>0</v>
      </c>
    </row>
    <row r="32" spans="2:9" s="2" customFormat="1" ht="30" customHeight="1">
      <c r="B32" s="13">
        <v>3431</v>
      </c>
      <c r="C32" s="14" t="s">
        <v>138</v>
      </c>
      <c r="D32" s="15" t="s">
        <v>77</v>
      </c>
      <c r="E32" s="15" t="s">
        <v>132</v>
      </c>
      <c r="F32" s="16">
        <v>331.82</v>
      </c>
      <c r="G32" s="19"/>
      <c r="H32" s="20">
        <v>147.21</v>
      </c>
      <c r="I32" s="20">
        <f t="shared" si="0"/>
        <v>44.364414441564698</v>
      </c>
    </row>
    <row r="33" spans="2:9" s="2" customFormat="1" ht="30" customHeight="1">
      <c r="B33" s="134" t="s">
        <v>152</v>
      </c>
      <c r="C33" s="134"/>
      <c r="D33" s="134"/>
      <c r="E33" s="21" t="s">
        <v>153</v>
      </c>
      <c r="F33" s="22">
        <f>F34</f>
        <v>4645.2700000000004</v>
      </c>
      <c r="G33" s="23"/>
      <c r="H33" s="22">
        <f t="shared" ref="H33" si="6">H34</f>
        <v>1380.28</v>
      </c>
      <c r="I33" s="20">
        <f t="shared" si="0"/>
        <v>29.7136657287951</v>
      </c>
    </row>
    <row r="34" spans="2:9" s="2" customFormat="1" ht="30" customHeight="1">
      <c r="B34" s="13">
        <v>42</v>
      </c>
      <c r="C34" s="14" t="s">
        <v>14</v>
      </c>
      <c r="D34" s="15" t="s">
        <v>79</v>
      </c>
      <c r="E34" s="18" t="s">
        <v>153</v>
      </c>
      <c r="F34" s="16">
        <f>SUM(F35:F36)</f>
        <v>4645.2700000000004</v>
      </c>
      <c r="G34" s="17" t="s">
        <v>14</v>
      </c>
      <c r="H34" s="16">
        <f t="shared" ref="H34" si="7">SUM(H35:H36)</f>
        <v>1380.28</v>
      </c>
      <c r="I34" s="20">
        <f t="shared" si="0"/>
        <v>29.7136657287951</v>
      </c>
    </row>
    <row r="35" spans="2:9" s="2" customFormat="1" ht="30" customHeight="1">
      <c r="B35" s="13">
        <v>4241</v>
      </c>
      <c r="C35" s="14" t="s">
        <v>154</v>
      </c>
      <c r="D35" s="15" t="s">
        <v>83</v>
      </c>
      <c r="E35" s="18" t="s">
        <v>153</v>
      </c>
      <c r="F35" s="16">
        <v>3981.66</v>
      </c>
      <c r="G35" s="19"/>
      <c r="H35" s="20">
        <v>1380.28</v>
      </c>
      <c r="I35" s="20">
        <f t="shared" si="0"/>
        <v>34.665943350260903</v>
      </c>
    </row>
    <row r="36" spans="2:9" s="2" customFormat="1" ht="30" customHeight="1">
      <c r="B36" s="13">
        <v>4241</v>
      </c>
      <c r="C36" s="14" t="s">
        <v>138</v>
      </c>
      <c r="D36" s="15" t="s">
        <v>83</v>
      </c>
      <c r="E36" s="18" t="s">
        <v>153</v>
      </c>
      <c r="F36" s="16">
        <v>663.61</v>
      </c>
      <c r="G36" s="19"/>
      <c r="H36" s="20" t="s">
        <v>14</v>
      </c>
      <c r="I36" s="20">
        <v>0</v>
      </c>
    </row>
    <row r="37" spans="2:9" s="2" customFormat="1" ht="30" customHeight="1">
      <c r="B37" s="134" t="s">
        <v>155</v>
      </c>
      <c r="C37" s="134"/>
      <c r="D37" s="134"/>
      <c r="E37" s="21" t="s">
        <v>156</v>
      </c>
      <c r="F37" s="22">
        <f>F38</f>
        <v>729.97</v>
      </c>
      <c r="G37" s="23" t="s">
        <v>14</v>
      </c>
      <c r="H37" s="22">
        <f t="shared" ref="H37" si="8">H38</f>
        <v>0</v>
      </c>
      <c r="I37" s="20">
        <f t="shared" si="0"/>
        <v>0</v>
      </c>
    </row>
    <row r="38" spans="2:9" s="2" customFormat="1" ht="30" customHeight="1">
      <c r="B38" s="13">
        <v>32</v>
      </c>
      <c r="C38" s="14"/>
      <c r="D38" s="15" t="s">
        <v>62</v>
      </c>
      <c r="E38" s="18" t="s">
        <v>156</v>
      </c>
      <c r="F38" s="16">
        <f>SUM(F39:F41)</f>
        <v>729.97</v>
      </c>
      <c r="G38" s="17" t="s">
        <v>14</v>
      </c>
      <c r="H38" s="16">
        <f t="shared" ref="H38" si="9">SUM(H39:H41)</f>
        <v>0</v>
      </c>
      <c r="I38" s="20">
        <f t="shared" si="0"/>
        <v>0</v>
      </c>
    </row>
    <row r="39" spans="2:9" s="2" customFormat="1" ht="30" customHeight="1">
      <c r="B39" s="13">
        <v>3221</v>
      </c>
      <c r="C39" s="14" t="s">
        <v>138</v>
      </c>
      <c r="D39" s="15" t="s">
        <v>146</v>
      </c>
      <c r="E39" s="18" t="s">
        <v>156</v>
      </c>
      <c r="F39" s="16">
        <v>66.36</v>
      </c>
      <c r="G39" s="19"/>
      <c r="H39" s="20"/>
      <c r="I39" s="20">
        <f t="shared" si="0"/>
        <v>0</v>
      </c>
    </row>
    <row r="40" spans="2:9" s="2" customFormat="1" ht="30" customHeight="1">
      <c r="B40" s="13">
        <v>3237</v>
      </c>
      <c r="C40" s="14" t="s">
        <v>138</v>
      </c>
      <c r="D40" s="15" t="s">
        <v>157</v>
      </c>
      <c r="E40" s="18" t="s">
        <v>156</v>
      </c>
      <c r="F40" s="16">
        <v>132.72</v>
      </c>
      <c r="G40" s="19"/>
      <c r="H40" s="20"/>
      <c r="I40" s="20">
        <f t="shared" si="0"/>
        <v>0</v>
      </c>
    </row>
    <row r="41" spans="2:9" s="2" customFormat="1" ht="30" customHeight="1">
      <c r="B41" s="13">
        <v>3293</v>
      </c>
      <c r="C41" s="14" t="s">
        <v>138</v>
      </c>
      <c r="D41" s="15" t="s">
        <v>73</v>
      </c>
      <c r="E41" s="18" t="s">
        <v>156</v>
      </c>
      <c r="F41" s="16">
        <v>530.89</v>
      </c>
      <c r="G41" s="19"/>
      <c r="H41" s="20"/>
      <c r="I41" s="20">
        <f t="shared" ref="I41:I58" si="10">H41/F41*100</f>
        <v>0</v>
      </c>
    </row>
    <row r="42" spans="2:9" s="2" customFormat="1" ht="30" customHeight="1">
      <c r="B42" s="134" t="s">
        <v>158</v>
      </c>
      <c r="C42" s="134"/>
      <c r="D42" s="134"/>
      <c r="E42" s="21" t="s">
        <v>159</v>
      </c>
      <c r="F42" s="22">
        <f>F43</f>
        <v>265.44</v>
      </c>
      <c r="G42" s="23" t="s">
        <v>14</v>
      </c>
      <c r="H42" s="22">
        <f t="shared" ref="H42" si="11">H43</f>
        <v>103.36</v>
      </c>
      <c r="I42" s="20">
        <f t="shared" si="10"/>
        <v>38.939119951778203</v>
      </c>
    </row>
    <row r="43" spans="2:9" s="2" customFormat="1" ht="30" customHeight="1">
      <c r="B43" s="13">
        <v>32</v>
      </c>
      <c r="C43" s="14"/>
      <c r="D43" s="15" t="s">
        <v>62</v>
      </c>
      <c r="E43" s="18" t="s">
        <v>159</v>
      </c>
      <c r="F43" s="16">
        <f>SUM(F44:F46)</f>
        <v>265.44</v>
      </c>
      <c r="G43" s="17" t="s">
        <v>14</v>
      </c>
      <c r="H43" s="16">
        <f t="shared" ref="H43" si="12">SUM(H44:H46)</f>
        <v>103.36</v>
      </c>
      <c r="I43" s="20">
        <f t="shared" si="10"/>
        <v>38.939119951778203</v>
      </c>
    </row>
    <row r="44" spans="2:9" s="2" customFormat="1" ht="30" customHeight="1">
      <c r="B44" s="13">
        <v>3221</v>
      </c>
      <c r="C44" s="14" t="s">
        <v>138</v>
      </c>
      <c r="D44" s="15" t="s">
        <v>67</v>
      </c>
      <c r="E44" s="18" t="s">
        <v>159</v>
      </c>
      <c r="F44" s="16">
        <v>66.36</v>
      </c>
      <c r="G44" s="19"/>
      <c r="H44" s="20">
        <v>83.76</v>
      </c>
      <c r="I44" s="20">
        <f t="shared" si="10"/>
        <v>126.22061482821</v>
      </c>
    </row>
    <row r="45" spans="2:9" s="2" customFormat="1" ht="30" customHeight="1">
      <c r="B45" s="13">
        <v>3237</v>
      </c>
      <c r="C45" s="14" t="s">
        <v>138</v>
      </c>
      <c r="D45" s="15" t="s">
        <v>157</v>
      </c>
      <c r="E45" s="18" t="s">
        <v>159</v>
      </c>
      <c r="F45" s="16">
        <v>66.36</v>
      </c>
      <c r="G45" s="19"/>
      <c r="H45" s="20"/>
      <c r="I45" s="20">
        <f t="shared" si="10"/>
        <v>0</v>
      </c>
    </row>
    <row r="46" spans="2:9" s="2" customFormat="1" ht="30" customHeight="1">
      <c r="B46" s="13">
        <v>3293</v>
      </c>
      <c r="C46" s="14" t="s">
        <v>138</v>
      </c>
      <c r="D46" s="15" t="s">
        <v>73</v>
      </c>
      <c r="E46" s="18" t="s">
        <v>159</v>
      </c>
      <c r="F46" s="16">
        <v>132.72</v>
      </c>
      <c r="G46" s="19"/>
      <c r="H46" s="20">
        <v>19.600000000000001</v>
      </c>
      <c r="I46" s="20">
        <f t="shared" si="10"/>
        <v>14.7679324894515</v>
      </c>
    </row>
    <row r="47" spans="2:9" s="2" customFormat="1" ht="30" customHeight="1">
      <c r="B47" s="134" t="s">
        <v>160</v>
      </c>
      <c r="C47" s="134"/>
      <c r="D47" s="134"/>
      <c r="E47" s="21" t="s">
        <v>161</v>
      </c>
      <c r="F47" s="22">
        <f>F48</f>
        <v>530.9</v>
      </c>
      <c r="G47" s="26" t="s">
        <v>14</v>
      </c>
      <c r="H47" s="27"/>
      <c r="I47" s="20">
        <f t="shared" si="10"/>
        <v>0</v>
      </c>
    </row>
    <row r="48" spans="2:9" s="2" customFormat="1" ht="30" customHeight="1">
      <c r="B48" s="13">
        <v>32</v>
      </c>
      <c r="C48" s="14"/>
      <c r="D48" s="15" t="s">
        <v>62</v>
      </c>
      <c r="E48" s="18" t="s">
        <v>161</v>
      </c>
      <c r="F48" s="16">
        <f>SUM(F49:F50)</f>
        <v>530.9</v>
      </c>
      <c r="G48" s="17" t="s">
        <v>14</v>
      </c>
      <c r="H48" s="16">
        <f t="shared" ref="H48" si="13">SUM(H49:H50)</f>
        <v>0</v>
      </c>
      <c r="I48" s="20">
        <f t="shared" si="10"/>
        <v>0</v>
      </c>
    </row>
    <row r="49" spans="2:9" s="2" customFormat="1" ht="30" customHeight="1">
      <c r="B49" s="13">
        <v>3221</v>
      </c>
      <c r="C49" s="14" t="s">
        <v>138</v>
      </c>
      <c r="D49" s="15" t="s">
        <v>67</v>
      </c>
      <c r="E49" s="18" t="s">
        <v>161</v>
      </c>
      <c r="F49" s="16">
        <v>265.45</v>
      </c>
      <c r="G49" s="19"/>
      <c r="H49" s="20"/>
      <c r="I49" s="20">
        <f t="shared" si="10"/>
        <v>0</v>
      </c>
    </row>
    <row r="50" spans="2:9" s="2" customFormat="1" ht="30" customHeight="1">
      <c r="B50" s="13">
        <v>3293</v>
      </c>
      <c r="C50" s="14" t="s">
        <v>138</v>
      </c>
      <c r="D50" s="15" t="s">
        <v>73</v>
      </c>
      <c r="E50" s="18" t="s">
        <v>161</v>
      </c>
      <c r="F50" s="16">
        <v>265.45</v>
      </c>
      <c r="G50" s="19"/>
      <c r="H50" s="20"/>
      <c r="I50" s="20">
        <f t="shared" si="10"/>
        <v>0</v>
      </c>
    </row>
    <row r="51" spans="2:9" s="2" customFormat="1" ht="30" customHeight="1">
      <c r="B51" s="134" t="s">
        <v>162</v>
      </c>
      <c r="C51" s="134"/>
      <c r="D51" s="134"/>
      <c r="E51" s="21" t="s">
        <v>163</v>
      </c>
      <c r="F51" s="22">
        <v>265.44</v>
      </c>
      <c r="G51" s="26" t="s">
        <v>14</v>
      </c>
      <c r="H51" s="27"/>
      <c r="I51" s="20">
        <f t="shared" si="10"/>
        <v>0</v>
      </c>
    </row>
    <row r="52" spans="2:9">
      <c r="B52" s="13">
        <v>32</v>
      </c>
      <c r="C52" s="14"/>
      <c r="D52" s="15" t="s">
        <v>62</v>
      </c>
      <c r="E52" s="18" t="s">
        <v>163</v>
      </c>
      <c r="F52" s="16">
        <f>SUM(F53:F55)</f>
        <v>265.44</v>
      </c>
      <c r="G52" s="17"/>
      <c r="H52" s="16">
        <f t="shared" ref="H52" si="14">SUM(H53:H55)</f>
        <v>0</v>
      </c>
      <c r="I52" s="20">
        <f t="shared" si="10"/>
        <v>0</v>
      </c>
    </row>
    <row r="53" spans="2:9" ht="25.5">
      <c r="B53" s="13">
        <v>3221</v>
      </c>
      <c r="C53" s="14" t="s">
        <v>138</v>
      </c>
      <c r="D53" s="15" t="s">
        <v>67</v>
      </c>
      <c r="E53" s="18" t="s">
        <v>163</v>
      </c>
      <c r="F53" s="16">
        <v>66.36</v>
      </c>
      <c r="G53" s="19"/>
      <c r="H53" s="20"/>
      <c r="I53" s="20">
        <f t="shared" si="10"/>
        <v>0</v>
      </c>
    </row>
    <row r="54" spans="2:9" ht="23.25" customHeight="1">
      <c r="B54" s="13">
        <v>3237</v>
      </c>
      <c r="C54" s="14" t="s">
        <v>138</v>
      </c>
      <c r="D54" s="15" t="s">
        <v>157</v>
      </c>
      <c r="E54" s="18" t="s">
        <v>163</v>
      </c>
      <c r="F54" s="16">
        <v>66.36</v>
      </c>
      <c r="G54" s="19"/>
      <c r="H54" s="20"/>
      <c r="I54" s="20">
        <f t="shared" si="10"/>
        <v>0</v>
      </c>
    </row>
    <row r="55" spans="2:9" ht="23.25" customHeight="1">
      <c r="B55" s="13">
        <v>3293</v>
      </c>
      <c r="C55" s="14" t="s">
        <v>138</v>
      </c>
      <c r="D55" s="15" t="s">
        <v>73</v>
      </c>
      <c r="E55" s="18" t="s">
        <v>163</v>
      </c>
      <c r="F55" s="16">
        <v>132.72</v>
      </c>
      <c r="G55" s="19"/>
      <c r="H55" s="20"/>
      <c r="I55" s="20">
        <f t="shared" si="10"/>
        <v>0</v>
      </c>
    </row>
    <row r="56" spans="2:9" ht="23.25" customHeight="1">
      <c r="B56" s="134" t="s">
        <v>164</v>
      </c>
      <c r="C56" s="134"/>
      <c r="D56" s="134"/>
      <c r="E56" s="21" t="s">
        <v>165</v>
      </c>
      <c r="F56" s="22">
        <v>2090.38</v>
      </c>
      <c r="G56" s="26" t="s">
        <v>14</v>
      </c>
      <c r="H56" s="27"/>
      <c r="I56" s="20">
        <f t="shared" si="10"/>
        <v>0</v>
      </c>
    </row>
    <row r="57" spans="2:9" ht="23.25" customHeight="1">
      <c r="B57" s="13">
        <v>42</v>
      </c>
      <c r="C57" s="14"/>
      <c r="D57" s="15" t="s">
        <v>79</v>
      </c>
      <c r="E57" s="18" t="s">
        <v>165</v>
      </c>
      <c r="F57" s="16">
        <f>F58</f>
        <v>2090.38</v>
      </c>
      <c r="G57" s="19"/>
      <c r="H57" s="20"/>
      <c r="I57" s="20">
        <f t="shared" si="10"/>
        <v>0</v>
      </c>
    </row>
    <row r="58" spans="2:9" ht="23.25" customHeight="1">
      <c r="B58" s="13">
        <v>4221</v>
      </c>
      <c r="C58" s="14" t="s">
        <v>166</v>
      </c>
      <c r="D58" s="15" t="s">
        <v>167</v>
      </c>
      <c r="E58" s="18" t="s">
        <v>165</v>
      </c>
      <c r="F58" s="16">
        <v>2090.38</v>
      </c>
      <c r="G58" s="19"/>
      <c r="H58" s="20"/>
      <c r="I58" s="20">
        <f t="shared" si="10"/>
        <v>0</v>
      </c>
    </row>
    <row r="59" spans="2:9">
      <c r="B59" s="13"/>
      <c r="C59" s="14"/>
      <c r="D59" s="15"/>
      <c r="E59" s="18"/>
      <c r="F59" s="16"/>
      <c r="G59" s="19"/>
      <c r="H59" s="20"/>
      <c r="I59" s="20" t="s">
        <v>14</v>
      </c>
    </row>
    <row r="60" spans="2:9">
      <c r="B60" s="127" t="s">
        <v>14</v>
      </c>
      <c r="C60" s="128"/>
      <c r="D60" s="129"/>
      <c r="E60" s="18" t="s">
        <v>14</v>
      </c>
      <c r="F60" s="16"/>
      <c r="G60" s="19"/>
      <c r="H60" s="20"/>
      <c r="I60" s="20" t="s">
        <v>14</v>
      </c>
    </row>
  </sheetData>
  <mergeCells count="21">
    <mergeCell ref="B60:D60"/>
    <mergeCell ref="B37:D37"/>
    <mergeCell ref="B42:D42"/>
    <mergeCell ref="B47:D47"/>
    <mergeCell ref="B51:D51"/>
    <mergeCell ref="B56:D56"/>
    <mergeCell ref="B14:D14"/>
    <mergeCell ref="B16:D16"/>
    <mergeCell ref="B20:D20"/>
    <mergeCell ref="B30:D30"/>
    <mergeCell ref="B33:D33"/>
    <mergeCell ref="B9:D9"/>
    <mergeCell ref="B10:D10"/>
    <mergeCell ref="B11:D11"/>
    <mergeCell ref="B12:D12"/>
    <mergeCell ref="B13:D13"/>
    <mergeCell ref="B2:I2"/>
    <mergeCell ref="B4:I4"/>
    <mergeCell ref="B6:E6"/>
    <mergeCell ref="B7:E7"/>
    <mergeCell ref="B8:D8"/>
  </mergeCells>
  <pageMargins left="0.7" right="0.7" top="0.75" bottom="0.75" header="0.3" footer="0.3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Win10</cp:lastModifiedBy>
  <cp:lastPrinted>2023-08-27T18:46:00Z</cp:lastPrinted>
  <dcterms:created xsi:type="dcterms:W3CDTF">2022-08-12T12:51:00Z</dcterms:created>
  <dcterms:modified xsi:type="dcterms:W3CDTF">2023-09-07T08:23:15Z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  <property fmtid="{D5CDD505-2E9C-101B-9397-08002B2CF9AE}" pid="3" name="ICV">
    <vt:lpwstr>72CB2291B71441BAAB793A0388F7460D_12</vt:lpwstr>
  </property>
  <property fmtid="{D5CDD505-2E9C-101B-9397-08002B2CF9AE}" pid="4" name="KSOProductBuildVer">
    <vt:lpwstr>1033-12.2.0.13201</vt:lpwstr>
  </property>
</Properties>
</file>